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hard\Downloads\"/>
    </mc:Choice>
  </mc:AlternateContent>
  <xr:revisionPtr revIDLastSave="0" documentId="13_ncr:1_{B5C5FDBE-F82D-4648-82A4-069F47BCA2F4}" xr6:coauthVersionLast="45" xr6:coauthVersionMax="45" xr10:uidLastSave="{00000000-0000-0000-0000-000000000000}"/>
  <bookViews>
    <workbookView xWindow="-110" yWindow="-110" windowWidth="51420" windowHeight="21820" xr2:uid="{00000000-000D-0000-FFFF-FFFF00000000}"/>
  </bookViews>
  <sheets>
    <sheet name="Inquiry Form" sheetId="1" r:id="rId1"/>
    <sheet name="Survey List" sheetId="2" r:id="rId2"/>
  </sheets>
  <definedNames>
    <definedName name="_xlnm.Print_Area" localSheetId="1">'Survey List'!$A$1:$M$137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1" l="1"/>
  <c r="M40" i="1"/>
  <c r="M47" i="1"/>
  <c r="M52" i="1"/>
  <c r="M31" i="1"/>
  <c r="F46" i="1"/>
  <c r="L51" i="1" l="1"/>
  <c r="M51" i="1" s="1"/>
  <c r="N51" i="1" l="1"/>
  <c r="F49" i="1"/>
  <c r="F53" i="1"/>
  <c r="F38" i="1"/>
  <c r="L38" i="1" s="1"/>
  <c r="M38" i="1" s="1"/>
  <c r="F37" i="1"/>
  <c r="L37" i="1" s="1"/>
  <c r="M37" i="1" s="1"/>
  <c r="L35" i="1"/>
  <c r="M35" i="1" s="1"/>
  <c r="F35" i="1"/>
  <c r="H35" i="1" s="1"/>
  <c r="F39" i="1"/>
  <c r="L39" i="1" s="1"/>
  <c r="M39" i="1" s="1"/>
  <c r="N38" i="1" l="1"/>
  <c r="H38" i="1"/>
  <c r="I38" i="1"/>
  <c r="N37" i="1"/>
  <c r="H37" i="1"/>
  <c r="I37" i="1" s="1"/>
  <c r="I35" i="1"/>
  <c r="N35" i="1"/>
  <c r="N39" i="1"/>
  <c r="H39" i="1"/>
  <c r="I39" i="1" s="1"/>
  <c r="L46" i="1"/>
  <c r="M46" i="1" s="1"/>
  <c r="H46" i="1"/>
  <c r="I46" i="1" s="1"/>
  <c r="N46" i="1" l="1"/>
  <c r="F34" i="1"/>
  <c r="L34" i="1" s="1"/>
  <c r="N32" i="1"/>
  <c r="M34" i="1" l="1"/>
  <c r="N34" i="1" s="1"/>
  <c r="H34" i="1"/>
  <c r="I34" i="1" s="1"/>
  <c r="L41" i="1"/>
  <c r="M41" i="1" s="1"/>
  <c r="L42" i="1"/>
  <c r="M42" i="1" s="1"/>
  <c r="L49" i="1"/>
  <c r="M49" i="1" s="1"/>
  <c r="L53" i="1"/>
  <c r="M53" i="1" s="1"/>
  <c r="L36" i="1"/>
  <c r="M36" i="1" s="1"/>
  <c r="F36" i="1"/>
  <c r="F45" i="1"/>
  <c r="L45" i="1" s="1"/>
  <c r="M45" i="1" s="1"/>
  <c r="F44" i="1"/>
  <c r="L44" i="1" s="1"/>
  <c r="M44" i="1" s="1"/>
  <c r="N42" i="1" l="1"/>
  <c r="N40" i="1" l="1"/>
  <c r="N47" i="1"/>
  <c r="N49" i="1"/>
  <c r="N52" i="1"/>
  <c r="N53" i="1"/>
  <c r="H53" i="1"/>
  <c r="F54" i="1"/>
  <c r="H36" i="1"/>
  <c r="H54" i="1" l="1"/>
  <c r="I54" i="1" s="1"/>
  <c r="L54" i="1"/>
  <c r="M54" i="1" s="1"/>
  <c r="H49" i="1"/>
  <c r="I49" i="1" s="1"/>
  <c r="I53" i="1"/>
  <c r="I36" i="1"/>
  <c r="M135" i="2"/>
  <c r="I135" i="2"/>
  <c r="E135" i="2"/>
  <c r="M134" i="2"/>
  <c r="I134" i="2"/>
  <c r="E134" i="2"/>
  <c r="M133" i="2"/>
  <c r="I133" i="2"/>
  <c r="E133" i="2"/>
  <c r="M132" i="2"/>
  <c r="I132" i="2"/>
  <c r="E132" i="2"/>
  <c r="M131" i="2"/>
  <c r="I131" i="2"/>
  <c r="E131" i="2"/>
  <c r="M130" i="2"/>
  <c r="I130" i="2"/>
  <c r="E130" i="2"/>
  <c r="M129" i="2"/>
  <c r="I129" i="2"/>
  <c r="E129" i="2"/>
  <c r="M128" i="2"/>
  <c r="I128" i="2"/>
  <c r="E128" i="2"/>
  <c r="M127" i="2"/>
  <c r="I127" i="2"/>
  <c r="E127" i="2"/>
  <c r="M126" i="2"/>
  <c r="I126" i="2"/>
  <c r="E126" i="2"/>
  <c r="M125" i="2"/>
  <c r="I125" i="2"/>
  <c r="E125" i="2"/>
  <c r="M124" i="2"/>
  <c r="I124" i="2"/>
  <c r="E124" i="2"/>
  <c r="M123" i="2"/>
  <c r="I123" i="2"/>
  <c r="E123" i="2"/>
  <c r="M122" i="2"/>
  <c r="I122" i="2"/>
  <c r="E122" i="2"/>
  <c r="M121" i="2"/>
  <c r="I121" i="2"/>
  <c r="E121" i="2"/>
  <c r="M120" i="2"/>
  <c r="I120" i="2"/>
  <c r="E120" i="2"/>
  <c r="M119" i="2"/>
  <c r="I119" i="2"/>
  <c r="E119" i="2"/>
  <c r="M118" i="2"/>
  <c r="I118" i="2"/>
  <c r="E118" i="2"/>
  <c r="M117" i="2"/>
  <c r="I117" i="2"/>
  <c r="E117" i="2"/>
  <c r="M116" i="2"/>
  <c r="I116" i="2"/>
  <c r="E116" i="2"/>
  <c r="M115" i="2"/>
  <c r="I115" i="2"/>
  <c r="E115" i="2"/>
  <c r="M114" i="2"/>
  <c r="I114" i="2"/>
  <c r="E114" i="2"/>
  <c r="M113" i="2"/>
  <c r="I113" i="2"/>
  <c r="E113" i="2"/>
  <c r="M112" i="2"/>
  <c r="I112" i="2"/>
  <c r="E112" i="2"/>
  <c r="M111" i="2"/>
  <c r="I111" i="2"/>
  <c r="E111" i="2"/>
  <c r="M110" i="2"/>
  <c r="I110" i="2"/>
  <c r="E110" i="2"/>
  <c r="M109" i="2"/>
  <c r="I109" i="2"/>
  <c r="E109" i="2"/>
  <c r="M108" i="2"/>
  <c r="I108" i="2"/>
  <c r="E108" i="2"/>
  <c r="M107" i="2"/>
  <c r="I107" i="2"/>
  <c r="E107" i="2"/>
  <c r="M105" i="2"/>
  <c r="I105" i="2"/>
  <c r="E105" i="2"/>
  <c r="M104" i="2"/>
  <c r="I104" i="2"/>
  <c r="E104" i="2"/>
  <c r="M103" i="2"/>
  <c r="I103" i="2"/>
  <c r="E103" i="2"/>
  <c r="M102" i="2"/>
  <c r="I102" i="2"/>
  <c r="E102" i="2"/>
  <c r="M101" i="2"/>
  <c r="I101" i="2"/>
  <c r="E101" i="2"/>
  <c r="M100" i="2"/>
  <c r="I100" i="2"/>
  <c r="E100" i="2"/>
  <c r="M99" i="2"/>
  <c r="I99" i="2"/>
  <c r="E99" i="2"/>
  <c r="M98" i="2"/>
  <c r="I98" i="2"/>
  <c r="E98" i="2"/>
  <c r="M97" i="2"/>
  <c r="I97" i="2"/>
  <c r="E97" i="2"/>
  <c r="M96" i="2"/>
  <c r="I96" i="2"/>
  <c r="E96" i="2"/>
  <c r="M95" i="2"/>
  <c r="I95" i="2"/>
  <c r="E95" i="2"/>
  <c r="M94" i="2"/>
  <c r="I94" i="2"/>
  <c r="E94" i="2"/>
  <c r="M93" i="2"/>
  <c r="I93" i="2"/>
  <c r="E93" i="2"/>
  <c r="M92" i="2"/>
  <c r="I92" i="2"/>
  <c r="E92" i="2"/>
  <c r="M91" i="2"/>
  <c r="I91" i="2"/>
  <c r="E91" i="2"/>
  <c r="M90" i="2"/>
  <c r="I90" i="2"/>
  <c r="E90" i="2"/>
  <c r="M89" i="2"/>
  <c r="I89" i="2"/>
  <c r="E89" i="2"/>
  <c r="M88" i="2"/>
  <c r="I88" i="2"/>
  <c r="E88" i="2"/>
  <c r="M87" i="2"/>
  <c r="I87" i="2"/>
  <c r="E87" i="2"/>
  <c r="M86" i="2"/>
  <c r="I86" i="2"/>
  <c r="E86" i="2"/>
  <c r="M85" i="2"/>
  <c r="I85" i="2"/>
  <c r="E85" i="2"/>
  <c r="M84" i="2"/>
  <c r="I84" i="2"/>
  <c r="E84" i="2"/>
  <c r="M83" i="2"/>
  <c r="I83" i="2"/>
  <c r="E83" i="2"/>
  <c r="M82" i="2"/>
  <c r="I82" i="2"/>
  <c r="E82" i="2"/>
  <c r="M81" i="2"/>
  <c r="I81" i="2"/>
  <c r="E81" i="2"/>
  <c r="M80" i="2"/>
  <c r="I80" i="2"/>
  <c r="E80" i="2"/>
  <c r="M79" i="2"/>
  <c r="I79" i="2"/>
  <c r="E79" i="2"/>
  <c r="M78" i="2"/>
  <c r="I78" i="2"/>
  <c r="E78" i="2"/>
  <c r="M77" i="2"/>
  <c r="I77" i="2"/>
  <c r="E77" i="2"/>
  <c r="M76" i="2"/>
  <c r="I76" i="2"/>
  <c r="E76" i="2"/>
  <c r="M66" i="2"/>
  <c r="I66" i="2"/>
  <c r="E66" i="2"/>
  <c r="M65" i="2"/>
  <c r="I65" i="2"/>
  <c r="E65" i="2"/>
  <c r="M64" i="2"/>
  <c r="I64" i="2"/>
  <c r="E64" i="2"/>
  <c r="M63" i="2"/>
  <c r="I63" i="2"/>
  <c r="E63" i="2"/>
  <c r="M62" i="2"/>
  <c r="I62" i="2"/>
  <c r="E62" i="2"/>
  <c r="M61" i="2"/>
  <c r="I61" i="2"/>
  <c r="E61" i="2"/>
  <c r="M60" i="2"/>
  <c r="I60" i="2"/>
  <c r="E60" i="2"/>
  <c r="M59" i="2"/>
  <c r="I59" i="2"/>
  <c r="E59" i="2"/>
  <c r="M58" i="2"/>
  <c r="I58" i="2"/>
  <c r="E58" i="2"/>
  <c r="M57" i="2"/>
  <c r="I57" i="2"/>
  <c r="E57" i="2"/>
  <c r="M56" i="2"/>
  <c r="I56" i="2"/>
  <c r="E56" i="2"/>
  <c r="M55" i="2"/>
  <c r="I55" i="2"/>
  <c r="E55" i="2"/>
  <c r="M54" i="2"/>
  <c r="I54" i="2"/>
  <c r="E54" i="2"/>
  <c r="M53" i="2"/>
  <c r="I53" i="2"/>
  <c r="E53" i="2"/>
  <c r="M52" i="2"/>
  <c r="I52" i="2"/>
  <c r="E52" i="2"/>
  <c r="M51" i="2"/>
  <c r="I51" i="2"/>
  <c r="E51" i="2"/>
  <c r="M50" i="2"/>
  <c r="I50" i="2"/>
  <c r="E50" i="2"/>
  <c r="M49" i="2"/>
  <c r="I49" i="2"/>
  <c r="E49" i="2"/>
  <c r="M48" i="2"/>
  <c r="I48" i="2"/>
  <c r="E48" i="2"/>
  <c r="I47" i="2"/>
  <c r="E47" i="2"/>
  <c r="M46" i="2"/>
  <c r="I46" i="2"/>
  <c r="E46" i="2"/>
  <c r="M45" i="2"/>
  <c r="I45" i="2"/>
  <c r="E45" i="2"/>
  <c r="M44" i="2"/>
  <c r="I44" i="2"/>
  <c r="E44" i="2"/>
  <c r="M43" i="2"/>
  <c r="M42" i="2"/>
  <c r="I42" i="2"/>
  <c r="E42" i="2"/>
  <c r="M41" i="2"/>
  <c r="I41" i="2"/>
  <c r="E41" i="2"/>
  <c r="M40" i="2"/>
  <c r="I40" i="2"/>
  <c r="E40" i="2"/>
  <c r="M39" i="2"/>
  <c r="I39" i="2"/>
  <c r="E39" i="2"/>
  <c r="M38" i="2"/>
  <c r="I38" i="2"/>
  <c r="E38" i="2"/>
  <c r="M37" i="2"/>
  <c r="I37" i="2"/>
  <c r="E37" i="2"/>
  <c r="M36" i="2"/>
  <c r="I36" i="2"/>
  <c r="E36" i="2"/>
  <c r="M35" i="2"/>
  <c r="I35" i="2"/>
  <c r="E35" i="2"/>
  <c r="M34" i="2"/>
  <c r="I34" i="2"/>
  <c r="E34" i="2"/>
  <c r="M33" i="2"/>
  <c r="I33" i="2"/>
  <c r="E33" i="2"/>
  <c r="M32" i="2"/>
  <c r="I32" i="2"/>
  <c r="E32" i="2"/>
  <c r="M31" i="2"/>
  <c r="I31" i="2"/>
  <c r="E31" i="2"/>
  <c r="M30" i="2"/>
  <c r="I30" i="2"/>
  <c r="E30" i="2"/>
  <c r="M29" i="2"/>
  <c r="I29" i="2"/>
  <c r="E29" i="2"/>
  <c r="M28" i="2"/>
  <c r="I28" i="2"/>
  <c r="E28" i="2"/>
  <c r="I27" i="2"/>
  <c r="E27" i="2"/>
  <c r="M26" i="2"/>
  <c r="I26" i="2"/>
  <c r="E26" i="2"/>
  <c r="M25" i="2"/>
  <c r="I25" i="2"/>
  <c r="E25" i="2"/>
  <c r="M24" i="2"/>
  <c r="I24" i="2"/>
  <c r="E24" i="2"/>
  <c r="M23" i="2"/>
  <c r="I23" i="2"/>
  <c r="E23" i="2"/>
  <c r="M22" i="2"/>
  <c r="I22" i="2"/>
  <c r="E22" i="2"/>
  <c r="M21" i="2"/>
  <c r="I21" i="2"/>
  <c r="E21" i="2"/>
  <c r="M20" i="2"/>
  <c r="I20" i="2"/>
  <c r="E20" i="2"/>
  <c r="M19" i="2"/>
  <c r="I19" i="2"/>
  <c r="E19" i="2"/>
  <c r="M18" i="2"/>
  <c r="I18" i="2"/>
  <c r="E18" i="2"/>
  <c r="M17" i="2"/>
  <c r="I17" i="2"/>
  <c r="E17" i="2"/>
  <c r="M16" i="2"/>
  <c r="I16" i="2"/>
  <c r="E16" i="2"/>
  <c r="M15" i="2"/>
  <c r="I15" i="2"/>
  <c r="E15" i="2"/>
  <c r="M14" i="2"/>
  <c r="I14" i="2"/>
  <c r="E14" i="2"/>
  <c r="M13" i="2"/>
  <c r="I13" i="2"/>
  <c r="E13" i="2"/>
  <c r="M12" i="2"/>
  <c r="I12" i="2"/>
  <c r="E12" i="2"/>
  <c r="M11" i="2"/>
  <c r="I11" i="2"/>
  <c r="E11" i="2"/>
  <c r="M10" i="2"/>
  <c r="I10" i="2"/>
  <c r="E10" i="2"/>
  <c r="M9" i="2"/>
  <c r="I9" i="2"/>
  <c r="E9" i="2"/>
  <c r="M8" i="2"/>
  <c r="I8" i="2"/>
  <c r="E8" i="2"/>
  <c r="M7" i="2"/>
  <c r="I7" i="2"/>
  <c r="E7" i="2"/>
  <c r="N36" i="1"/>
  <c r="N41" i="1"/>
  <c r="N44" i="1"/>
  <c r="N45" i="1"/>
  <c r="N54" i="1"/>
  <c r="N31" i="1"/>
  <c r="I136" i="2" l="1"/>
  <c r="I67" i="2"/>
  <c r="E136" i="2"/>
  <c r="M67" i="2"/>
  <c r="M136" i="2"/>
  <c r="E67" i="2"/>
  <c r="M68" i="2" l="1"/>
  <c r="M137" i="2" s="1"/>
  <c r="H45" i="1"/>
  <c r="I45" i="1" s="1"/>
  <c r="H44" i="1"/>
  <c r="I44" i="1" s="1"/>
  <c r="M26" i="1" l="1"/>
  <c r="D41" i="1" l="1"/>
  <c r="D48" i="1"/>
  <c r="F48" i="1" s="1"/>
  <c r="D51" i="1"/>
  <c r="F51" i="1" s="1"/>
  <c r="H51" i="1" s="1"/>
  <c r="I51" i="1" s="1"/>
  <c r="D50" i="1"/>
  <c r="F50" i="1" s="1"/>
  <c r="D42" i="1"/>
  <c r="F42" i="1" s="1"/>
  <c r="H42" i="1" s="1"/>
  <c r="I42" i="1" s="1"/>
  <c r="D43" i="1"/>
  <c r="F43" i="1" s="1"/>
  <c r="L29" i="1"/>
  <c r="L30" i="1"/>
  <c r="F33" i="1" l="1"/>
  <c r="M29" i="1"/>
  <c r="M30" i="1"/>
  <c r="N30" i="1" s="1"/>
  <c r="H48" i="1"/>
  <c r="I48" i="1" s="1"/>
  <c r="L48" i="1"/>
  <c r="H50" i="1"/>
  <c r="I50" i="1" s="1"/>
  <c r="L50" i="1"/>
  <c r="M50" i="1" s="1"/>
  <c r="L43" i="1"/>
  <c r="H43" i="1"/>
  <c r="I43" i="1" s="1"/>
  <c r="L33" i="1"/>
  <c r="H33" i="1"/>
  <c r="I33" i="1" s="1"/>
  <c r="F41" i="1"/>
  <c r="H41" i="1" s="1"/>
  <c r="I41" i="1" s="1"/>
  <c r="N29" i="1"/>
  <c r="M48" i="1" l="1"/>
  <c r="N48" i="1" s="1"/>
  <c r="M33" i="1"/>
  <c r="N33" i="1" s="1"/>
  <c r="M43" i="1"/>
  <c r="N43" i="1" s="1"/>
  <c r="N50" i="1"/>
  <c r="L55" i="1"/>
  <c r="L56" i="1"/>
  <c r="M55" i="1" l="1"/>
  <c r="N55" i="1" s="1"/>
  <c r="M56" i="1"/>
  <c r="N56" i="1" s="1"/>
</calcChain>
</file>

<file path=xl/sharedStrings.xml><?xml version="1.0" encoding="utf-8"?>
<sst xmlns="http://schemas.openxmlformats.org/spreadsheetml/2006/main" count="539" uniqueCount="328">
  <si>
    <t>CUSTOMER INFORMATION</t>
  </si>
  <si>
    <t>OFFICE</t>
  </si>
  <si>
    <t>REP NAME</t>
  </si>
  <si>
    <t>VIEWED</t>
  </si>
  <si>
    <t>ENGLISH</t>
  </si>
  <si>
    <t>AFRIKAANS</t>
  </si>
  <si>
    <t>SOURCE</t>
  </si>
  <si>
    <t>TEL NO:</t>
  </si>
  <si>
    <t>EMAIL:</t>
  </si>
  <si>
    <t>FAX:</t>
  </si>
  <si>
    <t>WHO IS PAYING YOUR ACCOUNT?</t>
  </si>
  <si>
    <t>FOR OFFICE USE</t>
  </si>
  <si>
    <t>BASIC</t>
  </si>
  <si>
    <t>VAT</t>
  </si>
  <si>
    <t>TOTAL</t>
  </si>
  <si>
    <t>BOOKING FORM</t>
  </si>
  <si>
    <t>RECHECK ADDRESSES AND TELEPHONE NUMBERS</t>
  </si>
  <si>
    <t>PAYMENT OF ACCOUNT</t>
  </si>
  <si>
    <t>SIGNED QUOTE</t>
  </si>
  <si>
    <t>FOLLOW UPS</t>
  </si>
  <si>
    <t>CREDIT APPROVAL</t>
  </si>
  <si>
    <t>DATE</t>
  </si>
  <si>
    <t>COMPANY NAME</t>
  </si>
  <si>
    <t>APPROVED BY</t>
  </si>
  <si>
    <t>ON ACCOUNT</t>
  </si>
  <si>
    <t>ORDER NO:</t>
  </si>
  <si>
    <t>DATE:</t>
  </si>
  <si>
    <t>SURVEY LIST</t>
  </si>
  <si>
    <t>ITEM</t>
  </si>
  <si>
    <t>QTY</t>
  </si>
  <si>
    <t>CF</t>
  </si>
  <si>
    <t>Lounge / Living Room</t>
  </si>
  <si>
    <t>TV Room</t>
  </si>
  <si>
    <t>Dining Room</t>
  </si>
  <si>
    <t>Bookcase</t>
  </si>
  <si>
    <t>Bureau</t>
  </si>
  <si>
    <t>Cabinet</t>
  </si>
  <si>
    <t>Display Cabinet</t>
  </si>
  <si>
    <t>Heater/Fan</t>
  </si>
  <si>
    <t>Kist</t>
  </si>
  <si>
    <t>Lamp - Stand</t>
  </si>
  <si>
    <t>Lamp - Table</t>
  </si>
  <si>
    <t>Mirror</t>
  </si>
  <si>
    <t>Piano</t>
  </si>
  <si>
    <t>Piano Stool</t>
  </si>
  <si>
    <t>TV - Normal</t>
  </si>
  <si>
    <t>Wall Unit - pieces</t>
  </si>
  <si>
    <t>Aerial</t>
  </si>
  <si>
    <t>Bar</t>
  </si>
  <si>
    <t>Bar Stool</t>
  </si>
  <si>
    <t>Carpet/Rug</t>
  </si>
  <si>
    <t>Chest of Drawers</t>
  </si>
  <si>
    <t>TV-Dish</t>
  </si>
  <si>
    <t>Carver</t>
  </si>
  <si>
    <t>Chair</t>
  </si>
  <si>
    <t>Cutlery Box</t>
  </si>
  <si>
    <t>Dining Table</t>
  </si>
  <si>
    <t>Server</t>
  </si>
  <si>
    <t>Sideboard</t>
  </si>
  <si>
    <t>Trolley</t>
  </si>
  <si>
    <t>Welsh Dresser</t>
  </si>
  <si>
    <t>Hall / Passage</t>
  </si>
  <si>
    <t>Hallstand</t>
  </si>
  <si>
    <t>Hat Stand</t>
  </si>
  <si>
    <t>Lamp</t>
  </si>
  <si>
    <t>Mirrors</t>
  </si>
  <si>
    <t>Table</t>
  </si>
  <si>
    <t>Study</t>
  </si>
  <si>
    <t>Kitchen / Pantry / Laundry</t>
  </si>
  <si>
    <t>Computer Stand</t>
  </si>
  <si>
    <t>Desk</t>
  </si>
  <si>
    <t>Knitting Machine</t>
  </si>
  <si>
    <t>Photo Equipment</t>
  </si>
  <si>
    <t>Sewing Machine</t>
  </si>
  <si>
    <t>Sewing Mach. Cabinet</t>
  </si>
  <si>
    <t>Sleeper Couch</t>
  </si>
  <si>
    <t>Clothes Horse</t>
  </si>
  <si>
    <t>Deepfreeze</t>
  </si>
  <si>
    <t>Dustbin</t>
  </si>
  <si>
    <t>Dishwasher</t>
  </si>
  <si>
    <t>Fridge</t>
  </si>
  <si>
    <t>Ironing Board</t>
  </si>
  <si>
    <t>Ladder</t>
  </si>
  <si>
    <t>Laundry Box</t>
  </si>
  <si>
    <t>Microwave</t>
  </si>
  <si>
    <t>Stove</t>
  </si>
  <si>
    <t>Vacuum Cleaner</t>
  </si>
  <si>
    <t>Washing Machine</t>
  </si>
  <si>
    <t>Vegetable Rack</t>
  </si>
  <si>
    <t>Patio</t>
  </si>
  <si>
    <t>Braai</t>
  </si>
  <si>
    <t>Umbrella</t>
  </si>
  <si>
    <t>Umbrella Stand</t>
  </si>
  <si>
    <t>Plant Stand</t>
  </si>
  <si>
    <t>SUBTOTAL</t>
  </si>
  <si>
    <t>TOTAL PAGE 1</t>
  </si>
  <si>
    <t>Page 1</t>
  </si>
  <si>
    <t>Page 2</t>
  </si>
  <si>
    <t>Bedroom 1</t>
  </si>
  <si>
    <t>Master Bedroom</t>
  </si>
  <si>
    <t>Bedroom 2</t>
  </si>
  <si>
    <t>Bed - King Size</t>
  </si>
  <si>
    <t xml:space="preserve">        - Single</t>
  </si>
  <si>
    <t>Cheval Mirror</t>
  </si>
  <si>
    <t>Couch</t>
  </si>
  <si>
    <t>Dressing Table</t>
  </si>
  <si>
    <t>Dumb Valet</t>
  </si>
  <si>
    <t>Stool</t>
  </si>
  <si>
    <t>Safe</t>
  </si>
  <si>
    <t>Wardrobe</t>
  </si>
  <si>
    <t>Bedroom 3</t>
  </si>
  <si>
    <t xml:space="preserve">        - Double/Queen</t>
  </si>
  <si>
    <t>Bed - Queen</t>
  </si>
  <si>
    <t xml:space="preserve">        - Double</t>
  </si>
  <si>
    <t>Playroom</t>
  </si>
  <si>
    <t>Garage / Storeroom / Outside</t>
  </si>
  <si>
    <t>Hi-Fi</t>
  </si>
  <si>
    <t>Toys</t>
  </si>
  <si>
    <t>TV Trolley</t>
  </si>
  <si>
    <t>Bicycle</t>
  </si>
  <si>
    <t>Kennel</t>
  </si>
  <si>
    <t>Mower</t>
  </si>
  <si>
    <t>Motor Cycle</t>
  </si>
  <si>
    <t>Sports Equip.</t>
  </si>
  <si>
    <t>Water Feature</t>
  </si>
  <si>
    <t>Welding Machine</t>
  </si>
  <si>
    <t>Wheelbarrow</t>
  </si>
  <si>
    <t>Workbench</t>
  </si>
  <si>
    <t>TOTAL PAGE 1 &amp; 2</t>
  </si>
  <si>
    <t>Grandfather Clock</t>
  </si>
  <si>
    <t>Hi-Fi Stand</t>
  </si>
  <si>
    <t>Baby Bath</t>
  </si>
  <si>
    <t>CRATING</t>
  </si>
  <si>
    <t>C.CARDB</t>
  </si>
  <si>
    <t>BOOK CTNS</t>
  </si>
  <si>
    <t>LINEN CTNS</t>
  </si>
  <si>
    <t>F/SHEET</t>
  </si>
  <si>
    <t>STANDARD CARTONS</t>
  </si>
  <si>
    <t>WARDROBE CARTONS</t>
  </si>
  <si>
    <t>Music Centre</t>
  </si>
  <si>
    <t>TV Stand</t>
  </si>
  <si>
    <t>Fish Stand</t>
  </si>
  <si>
    <t>Ornaments</t>
  </si>
  <si>
    <t>Clay Pots</t>
  </si>
  <si>
    <t>Baby Crib</t>
  </si>
  <si>
    <t>Baby Feeding Chair</t>
  </si>
  <si>
    <t>Clay Pot</t>
  </si>
  <si>
    <t>Antique Organ</t>
  </si>
  <si>
    <t>Bench</t>
  </si>
  <si>
    <t>TV - Rack</t>
  </si>
  <si>
    <t>Steel Rack</t>
  </si>
  <si>
    <t>Stepping Stones</t>
  </si>
  <si>
    <t>Bird Bath</t>
  </si>
  <si>
    <t>Pedestals</t>
  </si>
  <si>
    <t>Storage Crates</t>
  </si>
  <si>
    <t>Ottoman</t>
  </si>
  <si>
    <t>Wardrobe (2xDoors)</t>
  </si>
  <si>
    <t>Cabinet (Glass)</t>
  </si>
  <si>
    <t>Bar Fridge</t>
  </si>
  <si>
    <t>Fan Stand</t>
  </si>
  <si>
    <t>Heater</t>
  </si>
  <si>
    <t xml:space="preserve">Tumble Dryer </t>
  </si>
  <si>
    <t>Webber Braai</t>
  </si>
  <si>
    <t>Fishing Rod</t>
  </si>
  <si>
    <t>Garden Ornaments</t>
  </si>
  <si>
    <t>Suit Cases</t>
  </si>
  <si>
    <t>Toolboxes</t>
  </si>
  <si>
    <t>Child Chair</t>
  </si>
  <si>
    <t>Pictures / Paintings</t>
  </si>
  <si>
    <t>Bedside Table</t>
  </si>
  <si>
    <t>Golf bag &amp; Cart</t>
  </si>
  <si>
    <t>Cot / Compactum</t>
  </si>
  <si>
    <t>Heater / Fan (Aircon)</t>
  </si>
  <si>
    <t>Heater / Fan</t>
  </si>
  <si>
    <t>Cool box</t>
  </si>
  <si>
    <t>Carrier Bags</t>
  </si>
  <si>
    <t>Mattress - Single</t>
  </si>
  <si>
    <t>IS DATE FLEXIBLE?</t>
  </si>
  <si>
    <t>IS ACCESS TO RESIDENCES EASY?</t>
  </si>
  <si>
    <t>PRE-PACK DATE:</t>
  </si>
  <si>
    <t>PACKING MATERIALS:</t>
  </si>
  <si>
    <t>DATE OF COLLECTION:</t>
  </si>
  <si>
    <t>DATE OF DELIVERY:</t>
  </si>
  <si>
    <t>OTHER SPECIAL INSTRUCTIONS:</t>
  </si>
  <si>
    <t>PRICE APPROVED BY:</t>
  </si>
  <si>
    <t>PIC. BAGS</t>
  </si>
  <si>
    <t>Basket</t>
  </si>
  <si>
    <t>Bird Feeder</t>
  </si>
  <si>
    <t>Exercise Bicycle</t>
  </si>
  <si>
    <t>Bug Sprayer</t>
  </si>
  <si>
    <t xml:space="preserve">Chair </t>
  </si>
  <si>
    <t>Cabinet - Display</t>
  </si>
  <si>
    <t>Cabinet - Corner</t>
  </si>
  <si>
    <t>Table - Half Round</t>
  </si>
  <si>
    <t>Cabinet - Cocktail</t>
  </si>
  <si>
    <t>Ornaments - Wood</t>
  </si>
  <si>
    <t xml:space="preserve">Bench - Garden </t>
  </si>
  <si>
    <t xml:space="preserve">Chair - Deck Lounger </t>
  </si>
  <si>
    <t>Pot Plants  (Small)</t>
  </si>
  <si>
    <t>Pot Plants  (Large)</t>
  </si>
  <si>
    <t>Clothes Airer</t>
  </si>
  <si>
    <t>Step Ladder</t>
  </si>
  <si>
    <t>Chair - Visitors</t>
  </si>
  <si>
    <t>Chair - Office</t>
  </si>
  <si>
    <t>Desk - Large</t>
  </si>
  <si>
    <t xml:space="preserve">Computer  </t>
  </si>
  <si>
    <t>Cabinet - Large</t>
  </si>
  <si>
    <t>Water - Purifier Cooler</t>
  </si>
  <si>
    <t>Tool Chest</t>
  </si>
  <si>
    <t>Lathe / Drill - Stand</t>
  </si>
  <si>
    <t>Generator / Bench Grinder</t>
  </si>
  <si>
    <t>Gas Cylinder</t>
  </si>
  <si>
    <t>Bin / Container</t>
  </si>
  <si>
    <t>Circular - Table Saw</t>
  </si>
  <si>
    <t>Toy - Bike - Cart</t>
  </si>
  <si>
    <t>Fishing Tackle Box</t>
  </si>
  <si>
    <t>Rubbish Bin</t>
  </si>
  <si>
    <t>Table &amp; Chair</t>
  </si>
  <si>
    <t>Compressor</t>
  </si>
  <si>
    <t>Video/DVD/Decoder</t>
  </si>
  <si>
    <t>Video/Decoder/DVD</t>
  </si>
  <si>
    <t>Wood Planner</t>
  </si>
  <si>
    <t>Settee - Two Seater</t>
  </si>
  <si>
    <t>Desk - Medium</t>
  </si>
  <si>
    <t>Pot Plants  (Medium)</t>
  </si>
  <si>
    <t>Exercise Equipment</t>
  </si>
  <si>
    <t xml:space="preserve">Ornament </t>
  </si>
  <si>
    <t>TV - Plasma / Flat Screen</t>
  </si>
  <si>
    <t>Bureau / Desk</t>
  </si>
  <si>
    <t>Box - Book</t>
  </si>
  <si>
    <t>Trampoline</t>
  </si>
  <si>
    <t>Settee - Three Seater</t>
  </si>
  <si>
    <t>Settee - One Seater</t>
  </si>
  <si>
    <t>Settee - One Seater Leather</t>
  </si>
  <si>
    <t>Settee - Two Seater Leather</t>
  </si>
  <si>
    <t>Settee - Three Seater Leather</t>
  </si>
  <si>
    <t xml:space="preserve">Settee - Three Seater </t>
  </si>
  <si>
    <t>Boxes - Books</t>
  </si>
  <si>
    <t>Boxes - Standard</t>
  </si>
  <si>
    <t>Boxes - Linen</t>
  </si>
  <si>
    <t>Boxes - Wardrobe</t>
  </si>
  <si>
    <t>QUOTE NO:</t>
  </si>
  <si>
    <t>COLLECTION:</t>
  </si>
  <si>
    <t>DELIVERY:</t>
  </si>
  <si>
    <t>YES:</t>
  </si>
  <si>
    <t>NO:</t>
  </si>
  <si>
    <t>SELF:</t>
  </si>
  <si>
    <t>COMPANY/DEPT:</t>
  </si>
  <si>
    <t>(CELL):</t>
  </si>
  <si>
    <t>(H):</t>
  </si>
  <si>
    <t>(W):</t>
  </si>
  <si>
    <t>DO YOU NEED TO TRANSPORT ANY PETS / CARS / BOATS / CARAVANS / TRAILERS? SPECIFY</t>
  </si>
  <si>
    <t>Fridge - Double Door</t>
  </si>
  <si>
    <t>Table (Large)</t>
  </si>
  <si>
    <t>Boxes - Crockery</t>
  </si>
  <si>
    <t>Table - Telephone</t>
  </si>
  <si>
    <t>LEATHER COVERS</t>
  </si>
  <si>
    <t>PLASTIC COVERS</t>
  </si>
  <si>
    <t xml:space="preserve">(1): </t>
  </si>
  <si>
    <t xml:space="preserve">(2): </t>
  </si>
  <si>
    <t xml:space="preserve">(3): </t>
  </si>
  <si>
    <t>T.V CTNS</t>
  </si>
  <si>
    <t xml:space="preserve">(S): </t>
  </si>
  <si>
    <t>(D):</t>
  </si>
  <si>
    <t>(K):</t>
  </si>
  <si>
    <t>BUBBLE WRAP</t>
  </si>
  <si>
    <t>COMPANY:</t>
  </si>
  <si>
    <t>INSURANCE VALUATION FORM</t>
  </si>
  <si>
    <t>TO:</t>
  </si>
  <si>
    <t>VOLUME</t>
  </si>
  <si>
    <t>FROM:</t>
  </si>
  <si>
    <t>CAN WE DO ALL YOUR PACKING?</t>
  </si>
  <si>
    <t>CUSTOMER NAME:</t>
  </si>
  <si>
    <t>Carpet / Rug</t>
  </si>
  <si>
    <t>Chair - Arm</t>
  </si>
  <si>
    <t>Hi-Fi / Radio</t>
  </si>
  <si>
    <t>Table - Coffee</t>
  </si>
  <si>
    <t>Table - Misc.</t>
  </si>
  <si>
    <t>Table - Occ.</t>
  </si>
  <si>
    <t>Video/ Decoder/DVD</t>
  </si>
  <si>
    <t>Wall Unit - Pieces</t>
  </si>
  <si>
    <t>Crates with Pebbles</t>
  </si>
  <si>
    <t>Bed Head</t>
  </si>
  <si>
    <t>Band Saw</t>
  </si>
  <si>
    <t>Edge Trimmer / Weed Eater</t>
  </si>
  <si>
    <t>Hosepipe / Hose Reel</t>
  </si>
  <si>
    <t>Spade / Fork/Rake</t>
  </si>
  <si>
    <t>Timber (Per 3m Length)</t>
  </si>
  <si>
    <t>PLEASE COMPLETE INVENTORY ON NEXT PAGE, HIGHLIGHT ITEMS ON INVENTORY PAGE THAT YOU WOULD LIKE US TO SPECIALLY WRAP</t>
  </si>
  <si>
    <t>PEAK RATE:</t>
  </si>
  <si>
    <t>NAME:</t>
  </si>
  <si>
    <t>DELIVERY ADDRESS:</t>
  </si>
  <si>
    <t>COLLECTION ADDRESS:</t>
  </si>
  <si>
    <t>BIDDULPHS RECOMMENDS THAT YOU HAVE TRANSIT INSURANCE, PLEASE ADVISE CONSIGNMENT VALUE IF WE ARE TO INSURE:</t>
  </si>
  <si>
    <t>BREAKABLES:</t>
  </si>
  <si>
    <t>Incl.</t>
  </si>
  <si>
    <t>Not Incl.</t>
  </si>
  <si>
    <t>UNITS</t>
  </si>
  <si>
    <t>RATE EX VAT</t>
  </si>
  <si>
    <t>CUFT</t>
  </si>
  <si>
    <t>OFF-PEAK RATE:</t>
  </si>
  <si>
    <t>(ALL INCLUSIVE MOVE) OFF-PEAK RATE:</t>
  </si>
  <si>
    <t>(ALL INCLUSIVE MOVES) PEAK RATE:</t>
  </si>
  <si>
    <r>
      <t>SPECIAL WRAPPING:</t>
    </r>
    <r>
      <rPr>
        <sz val="10"/>
        <color indexed="17"/>
        <rFont val="Calibri"/>
        <family val="2"/>
      </rPr>
      <t xml:space="preserve"> (PER CF)</t>
    </r>
  </si>
  <si>
    <r>
      <t>BUBBLE WRAPPING:</t>
    </r>
    <r>
      <rPr>
        <sz val="10"/>
        <color indexed="17"/>
        <rFont val="Calibri"/>
        <family val="2"/>
      </rPr>
      <t xml:space="preserve"> (PER CF)</t>
    </r>
  </si>
  <si>
    <r>
      <t>BREAKABLES:</t>
    </r>
    <r>
      <rPr>
        <sz val="10"/>
        <color indexed="17"/>
        <rFont val="Calibri"/>
        <family val="2"/>
      </rPr>
      <t xml:space="preserve"> (PER 100 CF)</t>
    </r>
  </si>
  <si>
    <r>
      <t>ALL PACKING:</t>
    </r>
    <r>
      <rPr>
        <sz val="10"/>
        <color indexed="17"/>
        <rFont val="Calibri"/>
        <family val="2"/>
      </rPr>
      <t xml:space="preserve"> (PER 100 CF)</t>
    </r>
  </si>
  <si>
    <r>
      <t>OFF ROUTE:</t>
    </r>
    <r>
      <rPr>
        <sz val="10"/>
        <color indexed="17"/>
        <rFont val="Calibri"/>
        <family val="2"/>
      </rPr>
      <t xml:space="preserve"> (KM'S)</t>
    </r>
  </si>
  <si>
    <r>
      <t>FUEL SURCHARGE:</t>
    </r>
    <r>
      <rPr>
        <sz val="10"/>
        <color indexed="17"/>
        <rFont val="Calibri"/>
        <family val="2"/>
      </rPr>
      <t xml:space="preserve"> (%)</t>
    </r>
  </si>
  <si>
    <t>PHONE|EMAIL</t>
  </si>
  <si>
    <r>
      <t>CONSUMABLES:</t>
    </r>
    <r>
      <rPr>
        <sz val="10"/>
        <color indexed="17"/>
        <rFont val="Calibri"/>
        <family val="2"/>
      </rPr>
      <t xml:space="preserve"> (PER 100 CF)</t>
    </r>
  </si>
  <si>
    <t>REMARKS:</t>
  </si>
  <si>
    <t>CONTACT PERSON:</t>
  </si>
  <si>
    <r>
      <t>STORAGE INSURANCE PER MONTH:</t>
    </r>
    <r>
      <rPr>
        <sz val="10"/>
        <color indexed="17"/>
        <rFont val="Calibri"/>
        <family val="2"/>
      </rPr>
      <t xml:space="preserve"> (%)</t>
    </r>
  </si>
  <si>
    <r>
      <t>OTHER:</t>
    </r>
    <r>
      <rPr>
        <sz val="10"/>
        <color indexed="17"/>
        <rFont val="Calibri"/>
        <family val="2"/>
      </rPr>
      <t xml:space="preserve"> (R)</t>
    </r>
  </si>
  <si>
    <r>
      <t>PETS TRANSPORT:</t>
    </r>
    <r>
      <rPr>
        <sz val="10"/>
        <color indexed="17"/>
        <rFont val="Calibri"/>
        <family val="2"/>
      </rPr>
      <t xml:space="preserve"> (R)</t>
    </r>
  </si>
  <si>
    <r>
      <t>VEHICLE TRANSPORT:</t>
    </r>
    <r>
      <rPr>
        <sz val="10"/>
        <color indexed="17"/>
        <rFont val="Calibri"/>
        <family val="2"/>
      </rPr>
      <t xml:space="preserve"> (R)</t>
    </r>
  </si>
  <si>
    <r>
      <t>SATURDAY / SUNDAY SURCHARGE:</t>
    </r>
    <r>
      <rPr>
        <sz val="10"/>
        <color indexed="17"/>
        <rFont val="Calibri"/>
        <family val="2"/>
      </rPr>
      <t xml:space="preserve"> (R)</t>
    </r>
  </si>
  <si>
    <r>
      <t>ACCESS / SHUTTLE SERVICE:</t>
    </r>
    <r>
      <rPr>
        <sz val="10"/>
        <color indexed="17"/>
        <rFont val="Calibri"/>
        <family val="2"/>
      </rPr>
      <t xml:space="preserve"> (R)</t>
    </r>
  </si>
  <si>
    <r>
      <t>MECHANICAL DERANGEMENT:</t>
    </r>
    <r>
      <rPr>
        <sz val="10"/>
        <color indexed="17"/>
        <rFont val="Calibri"/>
        <family val="2"/>
      </rPr>
      <t xml:space="preserve"> (R)</t>
    </r>
  </si>
  <si>
    <r>
      <t>STORAGE PER MONTH:</t>
    </r>
    <r>
      <rPr>
        <sz val="10"/>
        <color indexed="17"/>
        <rFont val="Calibri"/>
        <family val="2"/>
      </rPr>
      <t xml:space="preserve"> (RATE)</t>
    </r>
  </si>
  <si>
    <r>
      <t>RE-DEL. OFF-PEAK:</t>
    </r>
    <r>
      <rPr>
        <sz val="10"/>
        <color indexed="17"/>
        <rFont val="Calibri"/>
        <family val="2"/>
      </rPr>
      <t xml:space="preserve"> (RATE)</t>
    </r>
  </si>
  <si>
    <r>
      <t>RE-DELIVERY PEAK:</t>
    </r>
    <r>
      <rPr>
        <sz val="10"/>
        <color rgb="FFFF0000"/>
        <rFont val="Calibri"/>
        <family val="2"/>
      </rPr>
      <t xml:space="preserve"> (RATE)</t>
    </r>
  </si>
  <si>
    <t>KM</t>
  </si>
  <si>
    <r>
      <t>'ALL RISKS' IN-TRANSIT INSURANCE:</t>
    </r>
    <r>
      <rPr>
        <sz val="10"/>
        <color indexed="17"/>
        <rFont val="Calibri"/>
        <family val="2"/>
      </rPr>
      <t xml:space="preserve"> (%)</t>
    </r>
  </si>
  <si>
    <r>
      <t>CRATING / OTHER:</t>
    </r>
    <r>
      <rPr>
        <sz val="10"/>
        <color indexed="17"/>
        <rFont val="Calibri"/>
        <family val="2"/>
      </rPr>
      <t xml:space="preserve"> (PER CF)</t>
    </r>
  </si>
  <si>
    <t>Printer / Scanner (Large)</t>
  </si>
  <si>
    <t>Printer / Scanner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</si>
</sst>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[$R-1C09]\ * #,##0.00_ ;_ [$R-1C09]\ * \-#,##0.00_ ;_ [$R-1C09]\ * &quot;-&quot;??_ ;_ @_ "/>
    <numFmt numFmtId="165" formatCode="[$-809]dd\ mmmm\ yyyy;@"/>
    <numFmt numFmtId="166" formatCode="000\-000\-0000"/>
    <numFmt numFmtId="167" formatCode="_-[$R-1C09]* #,##0.00_-;\-[$R-1C09]* #,##0.00_-;_-[$R-1C09]* &quot;-&quot;??_-;_-@_-"/>
  </numFmts>
  <fonts count="36" x14ac:knownFonts="1">
    <font>
      <sz val="11"/>
      <color theme="1"/>
      <name val="Calibri"/>
      <family val="2"/>
      <scheme val="minor"/>
    </font>
    <font>
      <b/>
      <sz val="14"/>
      <color indexed="17"/>
      <name val="Calibri"/>
      <family val="2"/>
    </font>
    <font>
      <b/>
      <sz val="11"/>
      <color indexed="17"/>
      <name val="Calibri"/>
      <family val="2"/>
    </font>
    <font>
      <sz val="11"/>
      <color indexed="17"/>
      <name val="Calibri"/>
      <family val="2"/>
    </font>
    <font>
      <b/>
      <sz val="10"/>
      <color indexed="17"/>
      <name val="Calibri"/>
      <family val="2"/>
    </font>
    <font>
      <sz val="9"/>
      <color indexed="17"/>
      <name val="Calibri"/>
      <family val="2"/>
    </font>
    <font>
      <sz val="10"/>
      <color indexed="17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b/>
      <sz val="11"/>
      <color indexed="8"/>
      <name val="Calibri"/>
    </font>
    <font>
      <b/>
      <sz val="10"/>
      <color indexed="8"/>
      <name val="Calibri"/>
    </font>
    <font>
      <b/>
      <sz val="11"/>
      <name val="Calibri"/>
    </font>
    <font>
      <sz val="10"/>
      <color indexed="10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color indexed="12"/>
      <name val="Calibri"/>
      <family val="2"/>
    </font>
    <font>
      <b/>
      <sz val="10"/>
      <color indexed="12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8000"/>
      <name val="Calibri"/>
      <family val="2"/>
    </font>
    <font>
      <b/>
      <sz val="10"/>
      <color rgb="FFFF0000"/>
      <name val="Calibri"/>
      <family val="2"/>
    </font>
    <font>
      <b/>
      <sz val="11"/>
      <color rgb="FF008000"/>
      <name val="Calibri"/>
      <family val="2"/>
    </font>
    <font>
      <sz val="10"/>
      <color rgb="FF008000"/>
      <name val="Calibri"/>
      <family val="2"/>
    </font>
    <font>
      <b/>
      <sz val="10"/>
      <color rgb="FF00800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indexed="17"/>
      <name val="Calibri"/>
      <family val="2"/>
    </font>
    <font>
      <b/>
      <sz val="9"/>
      <color rgb="FF008000"/>
      <name val="Calibri"/>
      <family val="2"/>
    </font>
    <font>
      <b/>
      <sz val="9"/>
      <color rgb="FFFF0000"/>
      <name val="Calibri"/>
      <family val="2"/>
    </font>
    <font>
      <sz val="10"/>
      <color rgb="FFFF0000"/>
      <name val="Calibri"/>
      <family val="2"/>
    </font>
    <font>
      <sz val="8"/>
      <color indexed="17"/>
      <name val="Calibri"/>
      <family val="2"/>
    </font>
    <font>
      <b/>
      <sz val="8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0" fillId="2" borderId="0" applyNumberFormat="0" applyBorder="0" applyAlignment="0" applyProtection="0"/>
  </cellStyleXfs>
  <cellXfs count="249">
    <xf numFmtId="0" fontId="0" fillId="0" borderId="0" xfId="0"/>
    <xf numFmtId="0" fontId="21" fillId="3" borderId="0" xfId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6" fillId="0" borderId="0" xfId="0" quotePrefix="1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quotePrefix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165" fontId="13" fillId="3" borderId="0" xfId="0" applyNumberFormat="1" applyFont="1" applyFill="1" applyBorder="1" applyAlignment="1" applyProtection="1">
      <alignment vertical="center"/>
    </xf>
    <xf numFmtId="165" fontId="13" fillId="3" borderId="0" xfId="0" applyNumberFormat="1" applyFont="1" applyFill="1" applyBorder="1" applyAlignment="1" applyProtection="1">
      <alignment horizontal="center" vertical="center"/>
    </xf>
    <xf numFmtId="0" fontId="13" fillId="3" borderId="0" xfId="0" quotePrefix="1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left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vertical="center"/>
    </xf>
    <xf numFmtId="0" fontId="6" fillId="3" borderId="0" xfId="0" applyFont="1" applyFill="1" applyAlignment="1" applyProtection="1">
      <alignment horizontal="center" vertical="center"/>
    </xf>
    <xf numFmtId="0" fontId="13" fillId="3" borderId="2" xfId="0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6" fillId="3" borderId="0" xfId="0" quotePrefix="1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left" vertical="center"/>
    </xf>
    <xf numFmtId="0" fontId="6" fillId="3" borderId="0" xfId="0" applyFont="1" applyFill="1" applyAlignment="1" applyProtection="1">
      <alignment vertical="center"/>
    </xf>
    <xf numFmtId="164" fontId="26" fillId="3" borderId="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167" fontId="25" fillId="0" borderId="1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25" fillId="3" borderId="0" xfId="0" applyFont="1" applyFill="1" applyBorder="1" applyAlignment="1" applyProtection="1">
      <alignment horizontal="center" vertical="center"/>
    </xf>
    <xf numFmtId="167" fontId="25" fillId="0" borderId="0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167" fontId="25" fillId="0" borderId="23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164" fontId="25" fillId="0" borderId="21" xfId="0" applyNumberFormat="1" applyFont="1" applyFill="1" applyBorder="1" applyAlignment="1" applyProtection="1">
      <alignment vertical="center"/>
    </xf>
    <xf numFmtId="164" fontId="25" fillId="0" borderId="19" xfId="0" applyNumberFormat="1" applyFont="1" applyFill="1" applyBorder="1" applyAlignment="1" applyProtection="1">
      <alignment vertical="center"/>
    </xf>
    <xf numFmtId="164" fontId="23" fillId="0" borderId="39" xfId="0" applyNumberFormat="1" applyFont="1" applyFill="1" applyBorder="1" applyAlignment="1" applyProtection="1">
      <alignment vertical="center"/>
    </xf>
    <xf numFmtId="164" fontId="23" fillId="0" borderId="37" xfId="0" applyNumberFormat="1" applyFont="1" applyFill="1" applyBorder="1" applyAlignment="1" applyProtection="1">
      <alignment vertical="center"/>
    </xf>
    <xf numFmtId="167" fontId="26" fillId="0" borderId="40" xfId="0" applyNumberFormat="1" applyFont="1" applyFill="1" applyBorder="1" applyAlignment="1" applyProtection="1">
      <alignment vertical="center"/>
    </xf>
    <xf numFmtId="164" fontId="26" fillId="0" borderId="40" xfId="0" applyNumberFormat="1" applyFont="1" applyFill="1" applyBorder="1" applyAlignment="1" applyProtection="1">
      <alignment vertical="center"/>
    </xf>
    <xf numFmtId="164" fontId="26" fillId="0" borderId="43" xfId="0" applyNumberFormat="1" applyFont="1" applyFill="1" applyBorder="1" applyAlignment="1" applyProtection="1">
      <alignment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164" fontId="25" fillId="0" borderId="25" xfId="0" applyNumberFormat="1" applyFont="1" applyFill="1" applyBorder="1" applyAlignment="1" applyProtection="1">
      <alignment vertical="center"/>
    </xf>
    <xf numFmtId="164" fontId="25" fillId="0" borderId="26" xfId="0" applyNumberFormat="1" applyFont="1" applyFill="1" applyBorder="1" applyAlignment="1" applyProtection="1">
      <alignment vertical="center"/>
    </xf>
    <xf numFmtId="164" fontId="25" fillId="0" borderId="30" xfId="0" applyNumberFormat="1" applyFont="1" applyFill="1" applyBorder="1" applyAlignment="1" applyProtection="1">
      <alignment vertical="center"/>
    </xf>
    <xf numFmtId="164" fontId="26" fillId="0" borderId="48" xfId="0" applyNumberFormat="1" applyFont="1" applyFill="1" applyBorder="1" applyAlignment="1" applyProtection="1">
      <alignment vertical="center"/>
    </xf>
    <xf numFmtId="164" fontId="26" fillId="0" borderId="44" xfId="0" applyNumberFormat="1" applyFont="1" applyFill="1" applyBorder="1" applyAlignment="1" applyProtection="1">
      <alignment vertical="center"/>
    </xf>
    <xf numFmtId="164" fontId="23" fillId="0" borderId="40" xfId="0" applyNumberFormat="1" applyFont="1" applyFill="1" applyBorder="1" applyAlignment="1" applyProtection="1">
      <alignment vertical="center"/>
    </xf>
    <xf numFmtId="164" fontId="23" fillId="0" borderId="44" xfId="0" applyNumberFormat="1" applyFont="1" applyFill="1" applyBorder="1" applyAlignment="1" applyProtection="1">
      <alignment vertical="center"/>
    </xf>
    <xf numFmtId="0" fontId="31" fillId="0" borderId="1" xfId="0" applyFont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4" borderId="0" xfId="0" applyFont="1" applyFill="1" applyAlignment="1" applyProtection="1">
      <alignment horizontal="center" vertical="center"/>
      <protection locked="0"/>
    </xf>
    <xf numFmtId="0" fontId="22" fillId="4" borderId="1" xfId="0" applyNumberFormat="1" applyFont="1" applyFill="1" applyBorder="1" applyAlignment="1" applyProtection="1">
      <alignment horizontal="center" vertical="center"/>
      <protection locked="0"/>
    </xf>
    <xf numFmtId="10" fontId="25" fillId="4" borderId="1" xfId="0" applyNumberFormat="1" applyFont="1" applyFill="1" applyBorder="1" applyAlignment="1" applyProtection="1">
      <alignment horizontal="center" vertical="center"/>
      <protection locked="0"/>
    </xf>
    <xf numFmtId="0" fontId="25" fillId="4" borderId="1" xfId="0" applyFont="1" applyFill="1" applyBorder="1" applyAlignment="1" applyProtection="1">
      <alignment horizontal="center" vertical="center"/>
      <protection locked="0"/>
    </xf>
    <xf numFmtId="0" fontId="25" fillId="4" borderId="5" xfId="0" applyFont="1" applyFill="1" applyBorder="1" applyAlignment="1" applyProtection="1">
      <alignment horizontal="center" vertical="center"/>
      <protection locked="0"/>
    </xf>
    <xf numFmtId="9" fontId="25" fillId="4" borderId="1" xfId="0" applyNumberFormat="1" applyFont="1" applyFill="1" applyBorder="1" applyAlignment="1" applyProtection="1">
      <alignment horizontal="center" vertical="center"/>
      <protection locked="0"/>
    </xf>
    <xf numFmtId="1" fontId="25" fillId="4" borderId="1" xfId="0" applyNumberFormat="1" applyFont="1" applyFill="1" applyBorder="1" applyAlignment="1" applyProtection="1">
      <alignment horizontal="center" vertical="center"/>
      <protection locked="0"/>
    </xf>
    <xf numFmtId="0" fontId="26" fillId="4" borderId="5" xfId="0" applyFont="1" applyFill="1" applyBorder="1" applyAlignment="1" applyProtection="1">
      <alignment horizontal="center" vertical="center"/>
      <protection locked="0"/>
    </xf>
    <xf numFmtId="0" fontId="23" fillId="4" borderId="5" xfId="0" applyFont="1" applyFill="1" applyBorder="1" applyAlignment="1" applyProtection="1">
      <alignment horizontal="center" vertical="center"/>
      <protection locked="0"/>
    </xf>
    <xf numFmtId="0" fontId="24" fillId="3" borderId="0" xfId="0" applyFont="1" applyFill="1" applyAlignment="1" applyProtection="1">
      <alignment vertical="center"/>
    </xf>
    <xf numFmtId="0" fontId="27" fillId="3" borderId="0" xfId="0" applyFont="1" applyFill="1" applyAlignment="1" applyProtection="1">
      <alignment vertical="center"/>
    </xf>
    <xf numFmtId="0" fontId="19" fillId="3" borderId="0" xfId="0" applyFont="1" applyFill="1" applyAlignment="1" applyProtection="1">
      <alignment vertical="center"/>
    </xf>
    <xf numFmtId="0" fontId="19" fillId="3" borderId="0" xfId="0" applyFont="1" applyFill="1" applyAlignment="1" applyProtection="1">
      <alignment horizontal="center" vertical="center"/>
    </xf>
    <xf numFmtId="0" fontId="27" fillId="3" borderId="0" xfId="0" applyFont="1" applyFill="1" applyAlignment="1" applyProtection="1">
      <alignment horizontal="center" vertical="center"/>
    </xf>
    <xf numFmtId="0" fontId="24" fillId="3" borderId="10" xfId="0" applyFont="1" applyFill="1" applyBorder="1" applyAlignment="1" applyProtection="1">
      <alignment horizontal="center" vertical="center"/>
    </xf>
    <xf numFmtId="0" fontId="24" fillId="3" borderId="11" xfId="0" applyFont="1" applyFill="1" applyBorder="1" applyAlignment="1" applyProtection="1">
      <alignment horizontal="center" vertical="center"/>
    </xf>
    <xf numFmtId="0" fontId="24" fillId="3" borderId="7" xfId="0" applyFont="1" applyFill="1" applyBorder="1" applyAlignment="1" applyProtection="1">
      <alignment horizontal="center" vertical="center"/>
    </xf>
    <xf numFmtId="0" fontId="24" fillId="3" borderId="8" xfId="0" applyFont="1" applyFill="1" applyBorder="1" applyAlignment="1" applyProtection="1">
      <alignment horizontal="center" vertical="center"/>
    </xf>
    <xf numFmtId="0" fontId="19" fillId="3" borderId="15" xfId="0" applyFont="1" applyFill="1" applyBorder="1" applyAlignment="1" applyProtection="1">
      <alignment vertical="center"/>
    </xf>
    <xf numFmtId="0" fontId="19" fillId="3" borderId="1" xfId="0" applyFont="1" applyFill="1" applyBorder="1" applyAlignment="1" applyProtection="1">
      <alignment horizontal="center" vertical="center"/>
    </xf>
    <xf numFmtId="0" fontId="19" fillId="3" borderId="16" xfId="0" applyFont="1" applyFill="1" applyBorder="1" applyAlignment="1" applyProtection="1">
      <alignment horizontal="center" vertical="center"/>
    </xf>
    <xf numFmtId="0" fontId="19" fillId="3" borderId="17" xfId="0" applyFont="1" applyFill="1" applyBorder="1" applyAlignment="1" applyProtection="1">
      <alignment vertical="center"/>
    </xf>
    <xf numFmtId="0" fontId="19" fillId="3" borderId="18" xfId="0" applyFont="1" applyFill="1" applyBorder="1" applyAlignment="1" applyProtection="1">
      <alignment horizontal="center" vertical="center"/>
    </xf>
    <xf numFmtId="0" fontId="19" fillId="3" borderId="19" xfId="0" applyFont="1" applyFill="1" applyBorder="1" applyAlignment="1" applyProtection="1">
      <alignment horizontal="center" vertical="center"/>
    </xf>
    <xf numFmtId="0" fontId="19" fillId="3" borderId="20" xfId="0" applyFont="1" applyFill="1" applyBorder="1" applyAlignment="1" applyProtection="1">
      <alignment vertical="center"/>
    </xf>
    <xf numFmtId="0" fontId="19" fillId="3" borderId="23" xfId="0" applyFont="1" applyFill="1" applyBorder="1" applyAlignment="1" applyProtection="1">
      <alignment horizontal="center" vertical="center"/>
    </xf>
    <xf numFmtId="0" fontId="19" fillId="3" borderId="24" xfId="0" applyFont="1" applyFill="1" applyBorder="1" applyAlignment="1" applyProtection="1">
      <alignment vertical="center"/>
    </xf>
    <xf numFmtId="0" fontId="19" fillId="3" borderId="26" xfId="0" applyFont="1" applyFill="1" applyBorder="1" applyAlignment="1" applyProtection="1">
      <alignment horizontal="center" vertical="center"/>
    </xf>
    <xf numFmtId="1" fontId="19" fillId="3" borderId="19" xfId="0" applyNumberFormat="1" applyFont="1" applyFill="1" applyBorder="1" applyAlignment="1" applyProtection="1">
      <alignment horizontal="center" vertical="center"/>
    </xf>
    <xf numFmtId="0" fontId="19" fillId="3" borderId="27" xfId="0" applyFont="1" applyFill="1" applyBorder="1" applyAlignment="1" applyProtection="1">
      <alignment vertical="center"/>
    </xf>
    <xf numFmtId="0" fontId="19" fillId="3" borderId="14" xfId="0" applyFont="1" applyFill="1" applyBorder="1" applyAlignment="1" applyProtection="1">
      <alignment horizontal="center" vertical="center"/>
    </xf>
    <xf numFmtId="0" fontId="24" fillId="3" borderId="0" xfId="0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center" vertical="center"/>
    </xf>
    <xf numFmtId="0" fontId="19" fillId="3" borderId="28" xfId="0" applyFont="1" applyFill="1" applyBorder="1" applyAlignment="1" applyProtection="1">
      <alignment horizontal="center" vertical="center"/>
    </xf>
    <xf numFmtId="0" fontId="19" fillId="3" borderId="29" xfId="0" applyFont="1" applyFill="1" applyBorder="1" applyAlignment="1" applyProtection="1">
      <alignment vertical="center"/>
    </xf>
    <xf numFmtId="0" fontId="19" fillId="3" borderId="30" xfId="0" applyFont="1" applyFill="1" applyBorder="1" applyAlignment="1" applyProtection="1">
      <alignment horizontal="center" vertical="center"/>
    </xf>
    <xf numFmtId="0" fontId="19" fillId="3" borderId="20" xfId="0" quotePrefix="1" applyFont="1" applyFill="1" applyBorder="1" applyAlignment="1" applyProtection="1">
      <alignment vertical="center"/>
    </xf>
    <xf numFmtId="0" fontId="19" fillId="3" borderId="24" xfId="0" quotePrefix="1" applyFont="1" applyFill="1" applyBorder="1" applyAlignment="1" applyProtection="1">
      <alignment vertical="center"/>
    </xf>
    <xf numFmtId="1" fontId="19" fillId="3" borderId="1" xfId="0" applyNumberFormat="1" applyFont="1" applyFill="1" applyBorder="1" applyAlignment="1" applyProtection="1">
      <alignment horizontal="center" vertical="center"/>
    </xf>
    <xf numFmtId="0" fontId="19" fillId="3" borderId="31" xfId="0" applyFont="1" applyFill="1" applyBorder="1" applyAlignment="1" applyProtection="1">
      <alignment vertical="center"/>
    </xf>
    <xf numFmtId="0" fontId="19" fillId="3" borderId="6" xfId="0" applyFont="1" applyFill="1" applyBorder="1" applyAlignment="1" applyProtection="1">
      <alignment horizontal="center" vertical="center"/>
    </xf>
    <xf numFmtId="0" fontId="19" fillId="3" borderId="32" xfId="0" quotePrefix="1" applyFont="1" applyFill="1" applyBorder="1" applyAlignment="1" applyProtection="1">
      <alignment vertical="center"/>
    </xf>
    <xf numFmtId="0" fontId="19" fillId="3" borderId="33" xfId="0" applyFont="1" applyFill="1" applyBorder="1" applyAlignment="1" applyProtection="1">
      <alignment horizontal="center" vertical="center"/>
    </xf>
    <xf numFmtId="0" fontId="19" fillId="3" borderId="31" xfId="0" quotePrefix="1" applyFont="1" applyFill="1" applyBorder="1" applyAlignment="1" applyProtection="1">
      <alignment vertical="center"/>
    </xf>
    <xf numFmtId="0" fontId="19" fillId="3" borderId="34" xfId="0" applyFont="1" applyFill="1" applyBorder="1" applyAlignment="1" applyProtection="1">
      <alignment vertical="center"/>
    </xf>
    <xf numFmtId="0" fontId="19" fillId="3" borderId="35" xfId="0" applyFont="1" applyFill="1" applyBorder="1" applyAlignment="1" applyProtection="1">
      <alignment horizontal="center" vertical="center"/>
    </xf>
    <xf numFmtId="0" fontId="19" fillId="3" borderId="36" xfId="0" applyFont="1" applyFill="1" applyBorder="1" applyAlignment="1" applyProtection="1">
      <alignment vertical="center"/>
    </xf>
    <xf numFmtId="1" fontId="19" fillId="3" borderId="14" xfId="0" applyNumberFormat="1" applyFont="1" applyFill="1" applyBorder="1" applyAlignment="1" applyProtection="1">
      <alignment horizontal="center" vertical="center"/>
    </xf>
    <xf numFmtId="0" fontId="28" fillId="3" borderId="0" xfId="0" applyFont="1" applyFill="1" applyAlignment="1" applyProtection="1">
      <alignment vertical="center"/>
    </xf>
    <xf numFmtId="0" fontId="28" fillId="3" borderId="0" xfId="0" applyFont="1" applyFill="1" applyAlignment="1" applyProtection="1">
      <alignment horizontal="center" vertical="center"/>
    </xf>
    <xf numFmtId="0" fontId="19" fillId="4" borderId="6" xfId="0" applyFont="1" applyFill="1" applyBorder="1" applyAlignment="1" applyProtection="1">
      <alignment horizontal="center" vertical="center"/>
      <protection locked="0"/>
    </xf>
    <xf numFmtId="0" fontId="19" fillId="4" borderId="38" xfId="0" applyFont="1" applyFill="1" applyBorder="1" applyAlignment="1" applyProtection="1">
      <alignment horizontal="center" vertical="center"/>
      <protection locked="0"/>
    </xf>
    <xf numFmtId="0" fontId="19" fillId="4" borderId="21" xfId="0" applyFont="1" applyFill="1" applyBorder="1" applyAlignment="1" applyProtection="1">
      <alignment horizontal="center" vertical="center"/>
      <protection locked="0"/>
    </xf>
    <xf numFmtId="0" fontId="19" fillId="4" borderId="22" xfId="0" applyFont="1" applyFill="1" applyBorder="1" applyAlignment="1" applyProtection="1">
      <alignment horizontal="center" vertical="center"/>
      <protection locked="0"/>
    </xf>
    <xf numFmtId="0" fontId="19" fillId="4" borderId="25" xfId="0" applyFont="1" applyFill="1" applyBorder="1" applyAlignment="1" applyProtection="1">
      <alignment horizontal="center" vertical="center"/>
      <protection locked="0"/>
    </xf>
    <xf numFmtId="0" fontId="19" fillId="4" borderId="33" xfId="0" applyFont="1" applyFill="1" applyBorder="1" applyAlignment="1" applyProtection="1">
      <alignment horizontal="center" vertical="center"/>
      <protection locked="0"/>
    </xf>
    <xf numFmtId="0" fontId="19" fillId="4" borderId="20" xfId="0" applyFont="1" applyFill="1" applyBorder="1" applyAlignment="1" applyProtection="1">
      <alignment horizontal="center" vertical="center"/>
      <protection locked="0"/>
    </xf>
    <xf numFmtId="0" fontId="19" fillId="4" borderId="24" xfId="0" applyFont="1" applyFill="1" applyBorder="1" applyAlignment="1" applyProtection="1">
      <alignment horizontal="center" vertical="center"/>
      <protection locked="0"/>
    </xf>
    <xf numFmtId="0" fontId="19" fillId="4" borderId="37" xfId="0" applyFont="1" applyFill="1" applyBorder="1" applyAlignment="1" applyProtection="1">
      <alignment horizontal="center" vertical="center"/>
      <protection locked="0"/>
    </xf>
    <xf numFmtId="0" fontId="19" fillId="4" borderId="35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right" vertical="center"/>
    </xf>
    <xf numFmtId="0" fontId="17" fillId="0" borderId="1" xfId="0" applyFont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20" fontId="6" fillId="0" borderId="1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34" fillId="3" borderId="0" xfId="0" applyFont="1" applyFill="1" applyBorder="1" applyAlignment="1" applyProtection="1">
      <alignment horizontal="center"/>
    </xf>
    <xf numFmtId="0" fontId="35" fillId="3" borderId="0" xfId="0" applyFont="1" applyFill="1" applyAlignment="1" applyProtection="1">
      <alignment horizontal="center"/>
    </xf>
    <xf numFmtId="0" fontId="4" fillId="0" borderId="0" xfId="0" quotePrefix="1" applyFont="1" applyAlignment="1" applyProtection="1">
      <alignment vertical="center"/>
    </xf>
    <xf numFmtId="1" fontId="33" fillId="4" borderId="1" xfId="0" applyNumberFormat="1" applyFont="1" applyFill="1" applyBorder="1" applyAlignment="1" applyProtection="1">
      <alignment horizontal="center" vertical="center"/>
      <protection locked="0"/>
    </xf>
    <xf numFmtId="0" fontId="33" fillId="4" borderId="1" xfId="0" applyFont="1" applyFill="1" applyBorder="1" applyAlignment="1" applyProtection="1">
      <alignment horizontal="center" vertical="center"/>
      <protection locked="0"/>
    </xf>
    <xf numFmtId="167" fontId="33" fillId="0" borderId="1" xfId="0" applyNumberFormat="1" applyFont="1" applyBorder="1" applyAlignment="1" applyProtection="1">
      <alignment vertical="center"/>
    </xf>
    <xf numFmtId="0" fontId="33" fillId="4" borderId="0" xfId="0" applyFont="1" applyFill="1" applyAlignment="1" applyProtection="1">
      <alignment horizontal="center" vertical="center"/>
      <protection locked="0"/>
    </xf>
    <xf numFmtId="164" fontId="33" fillId="0" borderId="21" xfId="0" applyNumberFormat="1" applyFont="1" applyFill="1" applyBorder="1" applyAlignment="1" applyProtection="1">
      <alignment vertical="center"/>
    </xf>
    <xf numFmtId="164" fontId="33" fillId="0" borderId="19" xfId="0" applyNumberFormat="1" applyFont="1" applyFill="1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167" fontId="25" fillId="0" borderId="1" xfId="0" applyNumberFormat="1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/>
    </xf>
    <xf numFmtId="167" fontId="25" fillId="3" borderId="1" xfId="0" applyNumberFormat="1" applyFont="1" applyFill="1" applyBorder="1" applyAlignment="1" applyProtection="1">
      <alignment horizontal="center" vertical="center"/>
    </xf>
    <xf numFmtId="0" fontId="25" fillId="3" borderId="1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23" fillId="0" borderId="42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center" vertical="center"/>
    </xf>
    <xf numFmtId="0" fontId="26" fillId="0" borderId="42" xfId="0" applyFont="1" applyBorder="1" applyAlignment="1" applyProtection="1">
      <alignment horizontal="center" vertical="center"/>
    </xf>
    <xf numFmtId="167" fontId="25" fillId="0" borderId="3" xfId="0" applyNumberFormat="1" applyFont="1" applyBorder="1" applyAlignment="1" applyProtection="1">
      <alignment horizontal="center" vertical="center"/>
    </xf>
    <xf numFmtId="0" fontId="14" fillId="4" borderId="5" xfId="0" applyFont="1" applyFill="1" applyBorder="1" applyAlignment="1" applyProtection="1">
      <alignment horizontal="center" vertical="center"/>
      <protection locked="0"/>
    </xf>
    <xf numFmtId="0" fontId="14" fillId="4" borderId="6" xfId="0" applyFont="1" applyFill="1" applyBorder="1" applyAlignment="1" applyProtection="1">
      <alignment horizontal="center" vertical="center"/>
      <protection locked="0"/>
    </xf>
    <xf numFmtId="167" fontId="25" fillId="3" borderId="3" xfId="0" applyNumberFormat="1" applyFont="1" applyFill="1" applyBorder="1" applyAlignment="1" applyProtection="1">
      <alignment horizontal="center" vertical="center"/>
    </xf>
    <xf numFmtId="167" fontId="25" fillId="0" borderId="23" xfId="0" applyNumberFormat="1" applyFont="1" applyBorder="1" applyAlignment="1" applyProtection="1">
      <alignment horizontal="center" vertical="center"/>
    </xf>
    <xf numFmtId="0" fontId="25" fillId="0" borderId="23" xfId="0" applyFont="1" applyBorder="1" applyAlignment="1" applyProtection="1">
      <alignment horizontal="center" vertical="center"/>
    </xf>
    <xf numFmtId="167" fontId="33" fillId="3" borderId="1" xfId="0" applyNumberFormat="1" applyFont="1" applyFill="1" applyBorder="1" applyAlignment="1" applyProtection="1">
      <alignment horizontal="center" vertical="center"/>
    </xf>
    <xf numFmtId="0" fontId="33" fillId="3" borderId="1" xfId="0" applyFont="1" applyFill="1" applyBorder="1" applyAlignment="1" applyProtection="1">
      <alignment horizontal="center" vertical="center"/>
    </xf>
    <xf numFmtId="167" fontId="33" fillId="0" borderId="1" xfId="0" applyNumberFormat="1" applyFont="1" applyBorder="1" applyAlignment="1" applyProtection="1">
      <alignment horizontal="center" vertical="center"/>
    </xf>
    <xf numFmtId="0" fontId="33" fillId="0" borderId="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165" fontId="14" fillId="4" borderId="1" xfId="0" applyNumberFormat="1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right" vertical="center"/>
    </xf>
    <xf numFmtId="164" fontId="14" fillId="4" borderId="5" xfId="0" applyNumberFormat="1" applyFont="1" applyFill="1" applyBorder="1" applyAlignment="1" applyProtection="1">
      <alignment horizontal="center" vertical="center"/>
      <protection locked="0"/>
    </xf>
    <xf numFmtId="164" fontId="14" fillId="4" borderId="3" xfId="0" applyNumberFormat="1" applyFont="1" applyFill="1" applyBorder="1" applyAlignment="1" applyProtection="1">
      <alignment horizontal="center" vertical="center"/>
      <protection locked="0"/>
    </xf>
    <xf numFmtId="164" fontId="14" fillId="4" borderId="6" xfId="0" applyNumberFormat="1" applyFont="1" applyFill="1" applyBorder="1" applyAlignment="1" applyProtection="1">
      <alignment horizontal="center" vertical="center"/>
      <protection locked="0"/>
    </xf>
    <xf numFmtId="167" fontId="25" fillId="3" borderId="23" xfId="0" applyNumberFormat="1" applyFont="1" applyFill="1" applyBorder="1" applyAlignment="1" applyProtection="1">
      <alignment horizontal="center" vertical="center"/>
    </xf>
    <xf numFmtId="0" fontId="25" fillId="3" borderId="23" xfId="0" applyFont="1" applyFill="1" applyBorder="1" applyAlignment="1" applyProtection="1">
      <alignment horizontal="center" vertical="center"/>
    </xf>
    <xf numFmtId="167" fontId="25" fillId="3" borderId="26" xfId="0" applyNumberFormat="1" applyFont="1" applyFill="1" applyBorder="1" applyAlignment="1" applyProtection="1">
      <alignment horizontal="center" vertical="center"/>
    </xf>
    <xf numFmtId="0" fontId="25" fillId="3" borderId="26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165" fontId="14" fillId="4" borderId="2" xfId="0" applyNumberFormat="1" applyFont="1" applyFill="1" applyBorder="1" applyAlignment="1" applyProtection="1">
      <alignment horizontal="center" vertical="center"/>
      <protection locked="0"/>
    </xf>
    <xf numFmtId="166" fontId="13" fillId="4" borderId="2" xfId="0" applyNumberFormat="1" applyFont="1" applyFill="1" applyBorder="1" applyAlignment="1" applyProtection="1">
      <alignment horizontal="center" vertical="center"/>
      <protection locked="0"/>
    </xf>
    <xf numFmtId="166" fontId="13" fillId="4" borderId="3" xfId="0" applyNumberFormat="1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29" fillId="4" borderId="3" xfId="1" applyFont="1" applyFill="1" applyBorder="1" applyAlignment="1" applyProtection="1">
      <alignment horizontal="center" vertical="center"/>
      <protection locked="0"/>
    </xf>
    <xf numFmtId="0" fontId="30" fillId="4" borderId="3" xfId="0" applyFont="1" applyFill="1" applyBorder="1" applyAlignment="1" applyProtection="1">
      <alignment horizontal="center" vertical="center"/>
      <protection locked="0"/>
    </xf>
    <xf numFmtId="1" fontId="26" fillId="0" borderId="5" xfId="0" applyNumberFormat="1" applyFont="1" applyBorder="1" applyAlignment="1" applyProtection="1">
      <alignment horizontal="center" vertical="center"/>
    </xf>
    <xf numFmtId="1" fontId="26" fillId="0" borderId="6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65" fontId="18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165" fontId="6" fillId="0" borderId="2" xfId="0" applyNumberFormat="1" applyFont="1" applyBorder="1" applyAlignment="1" applyProtection="1">
      <alignment horizontal="center" vertical="center"/>
      <protection locked="0"/>
    </xf>
    <xf numFmtId="0" fontId="24" fillId="3" borderId="12" xfId="2" applyFont="1" applyFill="1" applyBorder="1" applyAlignment="1" applyProtection="1">
      <alignment horizontal="center" vertical="center"/>
    </xf>
    <xf numFmtId="0" fontId="24" fillId="3" borderId="13" xfId="2" applyFont="1" applyFill="1" applyBorder="1" applyAlignment="1" applyProtection="1">
      <alignment horizontal="center" vertical="center"/>
    </xf>
    <xf numFmtId="0" fontId="24" fillId="3" borderId="14" xfId="2" applyFont="1" applyFill="1" applyBorder="1" applyAlignment="1" applyProtection="1">
      <alignment horizontal="center" vertical="center"/>
    </xf>
    <xf numFmtId="0" fontId="24" fillId="3" borderId="12" xfId="0" applyFont="1" applyFill="1" applyBorder="1" applyAlignment="1" applyProtection="1">
      <alignment horizontal="center" vertical="center"/>
    </xf>
    <xf numFmtId="0" fontId="24" fillId="3" borderId="13" xfId="0" applyFont="1" applyFill="1" applyBorder="1" applyAlignment="1" applyProtection="1">
      <alignment horizontal="center" vertical="center"/>
    </xf>
    <xf numFmtId="0" fontId="24" fillId="3" borderId="14" xfId="0" applyFont="1" applyFill="1" applyBorder="1" applyAlignment="1" applyProtection="1">
      <alignment horizontal="center" vertical="center"/>
    </xf>
    <xf numFmtId="49" fontId="27" fillId="4" borderId="3" xfId="0" applyNumberFormat="1" applyFont="1" applyFill="1" applyBorder="1" applyAlignment="1" applyProtection="1">
      <alignment horizontal="center" vertical="center"/>
      <protection locked="0"/>
    </xf>
    <xf numFmtId="165" fontId="27" fillId="4" borderId="2" xfId="0" quotePrefix="1" applyNumberFormat="1" applyFont="1" applyFill="1" applyBorder="1" applyAlignment="1" applyProtection="1">
      <alignment horizontal="center" vertical="center"/>
      <protection locked="0"/>
    </xf>
  </cellXfs>
  <cellStyles count="3">
    <cellStyle name="20% - Accent3 2" xfId="2" xr:uid="{00000000-0005-0000-0000-000000000000}"/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8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820007</xdr:colOff>
      <xdr:row>0</xdr:row>
      <xdr:rowOff>114300</xdr:rowOff>
    </xdr:from>
    <xdr:to>
      <xdr:col>9</xdr:col>
      <xdr:colOff>75343</xdr:colOff>
      <xdr:row>1</xdr:row>
      <xdr:rowOff>228600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37907" y="114300"/>
          <a:ext cx="2595436" cy="654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0</xdr:row>
      <xdr:rowOff>145050</xdr:rowOff>
    </xdr:from>
    <xdr:to>
      <xdr:col>9</xdr:col>
      <xdr:colOff>1291804</xdr:colOff>
      <xdr:row>2</xdr:row>
      <xdr:rowOff>171449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187950" y="145050"/>
          <a:ext cx="1742654" cy="43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152400</xdr:colOff>
      <xdr:row>69</xdr:row>
      <xdr:rowOff>157750</xdr:rowOff>
    </xdr:from>
    <xdr:to>
      <xdr:col>9</xdr:col>
      <xdr:colOff>1425154</xdr:colOff>
      <xdr:row>71</xdr:row>
      <xdr:rowOff>184149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1D0DF91-8D5E-4602-8B6F-822874BAB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321300" y="12857750"/>
          <a:ext cx="1742654" cy="43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O80"/>
  <sheetViews>
    <sheetView showGridLines="0" tabSelected="1" zoomScaleNormal="100" workbookViewId="0">
      <selection activeCell="M2" sqref="M2:N2"/>
    </sheetView>
  </sheetViews>
  <sheetFormatPr defaultColWidth="9.1796875" defaultRowHeight="14.5" x14ac:dyDescent="0.35"/>
  <cols>
    <col min="1" max="1" width="2.54296875" style="2" customWidth="1"/>
    <col min="2" max="2" width="12.7265625" style="3" customWidth="1"/>
    <col min="3" max="3" width="11.1796875" style="3" customWidth="1"/>
    <col min="4" max="4" width="12.7265625" style="3" customWidth="1"/>
    <col min="5" max="5" width="11.1796875" style="3" customWidth="1"/>
    <col min="6" max="6" width="12.7265625" style="3" customWidth="1"/>
    <col min="7" max="7" width="11.1796875" style="3" customWidth="1"/>
    <col min="8" max="8" width="12.7265625" style="3" customWidth="1"/>
    <col min="9" max="9" width="11.1796875" style="3" customWidth="1"/>
    <col min="10" max="10" width="12.7265625" style="3" customWidth="1"/>
    <col min="11" max="11" width="11.1796875" style="3" customWidth="1"/>
    <col min="12" max="12" width="12.7265625" style="3" customWidth="1"/>
    <col min="13" max="13" width="11.1796875" style="3" customWidth="1"/>
    <col min="14" max="14" width="12.7265625" style="3" customWidth="1"/>
    <col min="15" max="16384" width="9.1796875" style="3"/>
  </cols>
  <sheetData>
    <row r="1" spans="1:14" ht="42.65" customHeight="1" x14ac:dyDescent="0.35"/>
    <row r="2" spans="1:14" ht="18.5" x14ac:dyDescent="0.35">
      <c r="B2" s="4" t="s">
        <v>0</v>
      </c>
      <c r="L2" s="5" t="s">
        <v>26</v>
      </c>
      <c r="M2" s="213"/>
      <c r="N2" s="213"/>
    </row>
    <row r="3" spans="1:14" s="85" customFormat="1" ht="15" customHeight="1" x14ac:dyDescent="0.3">
      <c r="A3" s="84"/>
      <c r="B3" s="85" t="s">
        <v>1</v>
      </c>
      <c r="D3" s="85" t="s">
        <v>2</v>
      </c>
      <c r="F3" s="85" t="s">
        <v>309</v>
      </c>
      <c r="H3" s="85" t="s">
        <v>3</v>
      </c>
      <c r="J3" s="85" t="s">
        <v>4</v>
      </c>
      <c r="L3" s="85" t="s">
        <v>5</v>
      </c>
      <c r="N3" s="85" t="s">
        <v>6</v>
      </c>
    </row>
    <row r="4" spans="1:14" x14ac:dyDescent="0.35">
      <c r="B4" s="154"/>
      <c r="C4" s="7"/>
      <c r="D4" s="155"/>
      <c r="E4" s="7"/>
      <c r="F4" s="154"/>
      <c r="G4" s="7"/>
      <c r="H4" s="154"/>
      <c r="I4" s="7"/>
      <c r="J4" s="154"/>
      <c r="K4" s="7"/>
      <c r="L4" s="156"/>
      <c r="M4" s="7"/>
      <c r="N4" s="157"/>
    </row>
    <row r="5" spans="1:14" x14ac:dyDescent="0.35">
      <c r="B5" s="8"/>
      <c r="C5" s="7"/>
      <c r="D5" s="9"/>
      <c r="E5" s="7"/>
      <c r="F5" s="8"/>
      <c r="G5" s="7"/>
      <c r="H5" s="8"/>
      <c r="I5" s="7"/>
      <c r="J5" s="8"/>
      <c r="K5" s="7"/>
      <c r="L5" s="10"/>
      <c r="M5" s="7"/>
      <c r="N5" s="11"/>
    </row>
    <row r="6" spans="1:14" x14ac:dyDescent="0.35">
      <c r="A6" s="12"/>
      <c r="B6" s="6" t="s">
        <v>290</v>
      </c>
      <c r="C6" s="6"/>
      <c r="D6" s="216"/>
      <c r="E6" s="216"/>
      <c r="F6" s="216"/>
      <c r="G6" s="216"/>
      <c r="H6" s="216"/>
      <c r="I6" s="216"/>
      <c r="J6" s="216"/>
      <c r="K6" s="13" t="s">
        <v>248</v>
      </c>
      <c r="L6" s="214"/>
      <c r="M6" s="214"/>
      <c r="N6" s="214"/>
    </row>
    <row r="7" spans="1:14" x14ac:dyDescent="0.35">
      <c r="A7" s="14"/>
      <c r="B7" s="6" t="s">
        <v>292</v>
      </c>
      <c r="C7" s="6"/>
      <c r="D7" s="216"/>
      <c r="E7" s="216"/>
      <c r="F7" s="216"/>
      <c r="G7" s="216"/>
      <c r="H7" s="216"/>
      <c r="I7" s="216"/>
      <c r="J7" s="216"/>
      <c r="K7" s="13" t="s">
        <v>249</v>
      </c>
      <c r="L7" s="215"/>
      <c r="M7" s="215"/>
      <c r="N7" s="215"/>
    </row>
    <row r="8" spans="1:14" x14ac:dyDescent="0.35">
      <c r="A8" s="14"/>
      <c r="B8" s="6"/>
      <c r="C8" s="6"/>
      <c r="D8" s="217"/>
      <c r="E8" s="217"/>
      <c r="F8" s="217"/>
      <c r="G8" s="217"/>
      <c r="H8" s="217"/>
      <c r="I8" s="217"/>
      <c r="J8" s="217"/>
      <c r="K8" s="13" t="s">
        <v>250</v>
      </c>
      <c r="L8" s="215"/>
      <c r="M8" s="215"/>
      <c r="N8" s="215"/>
    </row>
    <row r="9" spans="1:14" x14ac:dyDescent="0.35">
      <c r="A9" s="15"/>
      <c r="B9" s="6" t="s">
        <v>291</v>
      </c>
      <c r="C9" s="6"/>
      <c r="D9" s="219"/>
      <c r="E9" s="219"/>
      <c r="F9" s="219"/>
      <c r="G9" s="219"/>
      <c r="H9" s="219"/>
      <c r="I9" s="219"/>
      <c r="J9" s="219"/>
      <c r="K9" s="13" t="s">
        <v>9</v>
      </c>
      <c r="L9" s="215"/>
      <c r="M9" s="215"/>
      <c r="N9" s="215"/>
    </row>
    <row r="10" spans="1:14" x14ac:dyDescent="0.35">
      <c r="A10" s="14"/>
      <c r="B10" s="16"/>
      <c r="C10" s="17"/>
      <c r="D10" s="219"/>
      <c r="E10" s="219"/>
      <c r="F10" s="219"/>
      <c r="G10" s="219"/>
      <c r="H10" s="219"/>
      <c r="I10" s="219"/>
      <c r="J10" s="219"/>
      <c r="K10" s="13" t="s">
        <v>8</v>
      </c>
      <c r="L10" s="220"/>
      <c r="M10" s="221"/>
      <c r="N10" s="221"/>
    </row>
    <row r="11" spans="1:14" ht="3.75" customHeight="1" x14ac:dyDescent="0.35">
      <c r="A11" s="14"/>
      <c r="B11" s="16"/>
      <c r="C11" s="17"/>
      <c r="D11" s="18"/>
      <c r="E11" s="19"/>
      <c r="F11" s="19"/>
      <c r="G11" s="18"/>
      <c r="H11" s="18"/>
      <c r="I11" s="18"/>
      <c r="J11" s="18"/>
      <c r="K11" s="13"/>
      <c r="L11" s="1"/>
      <c r="M11" s="20"/>
      <c r="N11" s="20"/>
    </row>
    <row r="12" spans="1:14" x14ac:dyDescent="0.35">
      <c r="A12" s="14"/>
      <c r="B12" s="6" t="s">
        <v>10</v>
      </c>
      <c r="C12" s="6"/>
      <c r="D12" s="6"/>
      <c r="E12" s="189"/>
      <c r="F12" s="190"/>
      <c r="G12" s="21"/>
      <c r="H12" s="198" t="s">
        <v>247</v>
      </c>
      <c r="I12" s="181"/>
      <c r="J12" s="199"/>
      <c r="K12" s="199"/>
      <c r="L12" s="199"/>
      <c r="M12" s="199"/>
      <c r="N12" s="199"/>
    </row>
    <row r="13" spans="1:14" ht="7.5" customHeight="1" x14ac:dyDescent="0.35">
      <c r="A13" s="14"/>
      <c r="B13" s="16"/>
      <c r="C13" s="17"/>
      <c r="D13" s="18"/>
      <c r="E13" s="18"/>
      <c r="F13" s="18"/>
      <c r="G13" s="18"/>
      <c r="H13" s="18"/>
      <c r="I13" s="18"/>
      <c r="J13" s="18"/>
      <c r="K13" s="13"/>
      <c r="L13" s="1"/>
      <c r="M13" s="20"/>
      <c r="N13" s="20"/>
    </row>
    <row r="14" spans="1:14" x14ac:dyDescent="0.3">
      <c r="A14" s="14"/>
      <c r="B14" s="6" t="s">
        <v>181</v>
      </c>
      <c r="C14" s="6"/>
      <c r="D14" s="22"/>
      <c r="E14" s="200"/>
      <c r="F14" s="200"/>
      <c r="G14" s="22"/>
      <c r="H14" s="228" t="s">
        <v>177</v>
      </c>
      <c r="I14" s="228"/>
      <c r="J14" s="189"/>
      <c r="K14" s="190"/>
    </row>
    <row r="15" spans="1:14" ht="3.75" customHeight="1" x14ac:dyDescent="0.35">
      <c r="A15" s="14"/>
      <c r="B15" s="6"/>
      <c r="C15" s="6"/>
      <c r="D15" s="23"/>
      <c r="E15" s="23"/>
      <c r="F15" s="23"/>
      <c r="G15" s="23"/>
      <c r="H15" s="15"/>
      <c r="I15" s="15"/>
      <c r="J15" s="13"/>
      <c r="K15" s="13"/>
      <c r="L15" s="24"/>
      <c r="M15" s="13"/>
      <c r="N15" s="24"/>
    </row>
    <row r="16" spans="1:14" ht="3.75" customHeight="1" x14ac:dyDescent="0.35">
      <c r="A16" s="14"/>
      <c r="B16" s="6"/>
      <c r="C16" s="6"/>
      <c r="D16" s="6"/>
      <c r="E16" s="6"/>
      <c r="F16" s="13"/>
      <c r="H16" s="17"/>
      <c r="I16" s="15"/>
      <c r="J16" s="25"/>
      <c r="K16" s="25"/>
      <c r="L16" s="25"/>
      <c r="M16" s="25"/>
      <c r="N16" s="25"/>
    </row>
    <row r="17" spans="1:14" x14ac:dyDescent="0.35">
      <c r="A17" s="14"/>
      <c r="B17" s="6" t="s">
        <v>271</v>
      </c>
      <c r="C17" s="6"/>
      <c r="D17" s="6"/>
      <c r="E17" s="189"/>
      <c r="F17" s="190"/>
      <c r="G17" s="26"/>
      <c r="H17" s="198" t="s">
        <v>294</v>
      </c>
      <c r="I17" s="198"/>
      <c r="J17" s="189"/>
      <c r="K17" s="190"/>
      <c r="L17" s="21"/>
      <c r="N17" s="21"/>
    </row>
    <row r="18" spans="1:14" ht="3.75" customHeight="1" x14ac:dyDescent="0.35">
      <c r="A18" s="14"/>
      <c r="B18" s="6"/>
      <c r="C18" s="6"/>
      <c r="D18" s="6"/>
      <c r="E18" s="6"/>
      <c r="F18" s="17"/>
      <c r="G18" s="27"/>
      <c r="H18" s="27"/>
      <c r="I18" s="17"/>
      <c r="J18" s="17"/>
      <c r="K18" s="28"/>
      <c r="L18" s="29"/>
      <c r="M18" s="30"/>
      <c r="N18" s="30"/>
    </row>
    <row r="19" spans="1:14" x14ac:dyDescent="0.35">
      <c r="A19" s="14"/>
      <c r="B19" s="6" t="s">
        <v>178</v>
      </c>
      <c r="C19" s="6"/>
      <c r="D19" s="6"/>
      <c r="E19" s="181" t="s">
        <v>242</v>
      </c>
      <c r="F19" s="181"/>
      <c r="G19" s="201"/>
      <c r="H19" s="201"/>
      <c r="I19" s="31"/>
      <c r="J19" s="202" t="s">
        <v>243</v>
      </c>
      <c r="K19" s="202"/>
      <c r="L19" s="31"/>
      <c r="M19" s="201"/>
      <c r="N19" s="201"/>
    </row>
    <row r="20" spans="1:14" ht="3.75" customHeight="1" x14ac:dyDescent="0.35">
      <c r="A20" s="14"/>
      <c r="B20" s="6"/>
      <c r="C20" s="6"/>
      <c r="D20" s="6"/>
      <c r="E20" s="15"/>
      <c r="F20" s="15"/>
      <c r="G20" s="17"/>
      <c r="H20" s="17"/>
      <c r="I20" s="31"/>
      <c r="J20" s="32"/>
      <c r="K20" s="32"/>
      <c r="L20" s="33"/>
      <c r="M20" s="34"/>
      <c r="N20" s="35"/>
    </row>
    <row r="21" spans="1:14" x14ac:dyDescent="0.35">
      <c r="A21" s="14"/>
      <c r="B21" s="36" t="s">
        <v>293</v>
      </c>
      <c r="C21" s="6"/>
      <c r="D21" s="6"/>
      <c r="E21" s="6"/>
      <c r="F21" s="6"/>
      <c r="G21" s="31"/>
      <c r="H21" s="31"/>
      <c r="I21" s="31"/>
      <c r="J21" s="31"/>
      <c r="K21" s="203"/>
      <c r="L21" s="204"/>
      <c r="M21" s="204"/>
      <c r="N21" s="205"/>
    </row>
    <row r="22" spans="1:14" s="41" customFormat="1" ht="3.75" customHeight="1" x14ac:dyDescent="0.35">
      <c r="A22" s="37"/>
      <c r="B22" s="38"/>
      <c r="C22" s="39"/>
      <c r="D22" s="39"/>
      <c r="E22" s="39"/>
      <c r="F22" s="39"/>
      <c r="G22" s="31"/>
      <c r="H22" s="31"/>
      <c r="I22" s="31"/>
      <c r="J22" s="31"/>
      <c r="K22" s="40"/>
      <c r="L22" s="40"/>
      <c r="M22" s="40"/>
      <c r="N22" s="40"/>
    </row>
    <row r="23" spans="1:14" x14ac:dyDescent="0.35">
      <c r="A23" s="14"/>
      <c r="B23" s="6" t="s">
        <v>251</v>
      </c>
      <c r="C23" s="6"/>
      <c r="D23" s="6"/>
      <c r="E23" s="6"/>
      <c r="F23" s="6"/>
      <c r="G23" s="39"/>
      <c r="H23" s="39"/>
      <c r="I23" s="199"/>
      <c r="J23" s="199"/>
      <c r="K23" s="199"/>
      <c r="L23" s="199"/>
      <c r="M23" s="199"/>
      <c r="N23" s="199"/>
    </row>
    <row r="24" spans="1:14" x14ac:dyDescent="0.35">
      <c r="A24" s="14"/>
      <c r="B24" s="42" t="s">
        <v>288</v>
      </c>
      <c r="C24" s="6"/>
      <c r="D24" s="6"/>
      <c r="E24" s="6"/>
      <c r="F24" s="6"/>
      <c r="G24" s="6"/>
    </row>
    <row r="25" spans="1:14" ht="18" customHeight="1" x14ac:dyDescent="0.35">
      <c r="A25" s="218" t="s">
        <v>11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</row>
    <row r="26" spans="1:14" ht="16.899999999999999" customHeight="1" x14ac:dyDescent="0.35">
      <c r="A26" s="43"/>
      <c r="B26" s="61" t="s">
        <v>241</v>
      </c>
      <c r="C26" s="225"/>
      <c r="D26" s="226"/>
      <c r="E26" s="227"/>
      <c r="F26" s="43"/>
      <c r="G26" s="43"/>
      <c r="H26" s="43"/>
      <c r="I26" s="43"/>
      <c r="J26" s="43"/>
      <c r="K26" s="43"/>
      <c r="L26" s="61" t="s">
        <v>269</v>
      </c>
      <c r="M26" s="222">
        <f>CEILING('Survey List'!M137*110%,50)</f>
        <v>0</v>
      </c>
      <c r="N26" s="223"/>
    </row>
    <row r="27" spans="1:14" ht="15" customHeight="1" thickBot="1" x14ac:dyDescent="0.4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</row>
    <row r="28" spans="1:14" ht="15" thickBot="1" x14ac:dyDescent="0.4">
      <c r="A28" s="6"/>
      <c r="B28" s="44"/>
      <c r="C28" s="44"/>
      <c r="D28" s="44"/>
      <c r="E28" s="44"/>
      <c r="F28" s="44"/>
      <c r="G28" s="44"/>
      <c r="H28" s="44"/>
      <c r="I28" s="44"/>
      <c r="J28" s="6"/>
      <c r="L28" s="69" t="s">
        <v>12</v>
      </c>
      <c r="M28" s="70" t="s">
        <v>13</v>
      </c>
      <c r="N28" s="71" t="s">
        <v>14</v>
      </c>
    </row>
    <row r="29" spans="1:14" ht="15.5" thickTop="1" thickBot="1" x14ac:dyDescent="0.4">
      <c r="A29" s="44"/>
      <c r="B29" s="224" t="s">
        <v>270</v>
      </c>
      <c r="C29" s="210"/>
      <c r="D29" s="210"/>
      <c r="E29" s="210"/>
      <c r="F29" s="211" t="s">
        <v>268</v>
      </c>
      <c r="G29" s="210"/>
      <c r="H29" s="210"/>
      <c r="I29" s="210"/>
      <c r="J29" s="79" t="s">
        <v>300</v>
      </c>
      <c r="K29" s="93">
        <v>0</v>
      </c>
      <c r="L29" s="67">
        <f>CEILING(K29*M26/100,50)</f>
        <v>0</v>
      </c>
      <c r="M29" s="75">
        <f>L29*15%</f>
        <v>0</v>
      </c>
      <c r="N29" s="76">
        <f t="shared" ref="N29:N35" si="0">L29+M29</f>
        <v>0</v>
      </c>
    </row>
    <row r="30" spans="1:14" ht="15.5" thickTop="1" thickBot="1" x14ac:dyDescent="0.4">
      <c r="A30" s="45"/>
      <c r="B30" s="224"/>
      <c r="C30" s="210"/>
      <c r="D30" s="210"/>
      <c r="E30" s="210"/>
      <c r="F30" s="212"/>
      <c r="G30" s="210"/>
      <c r="H30" s="210"/>
      <c r="I30" s="210"/>
      <c r="J30" s="80" t="s">
        <v>289</v>
      </c>
      <c r="K30" s="94">
        <v>0</v>
      </c>
      <c r="L30" s="77">
        <f>CEILING(K30*M26/100,50)</f>
        <v>0</v>
      </c>
      <c r="M30" s="75">
        <f>L30*15%</f>
        <v>0</v>
      </c>
      <c r="N30" s="78">
        <f t="shared" si="0"/>
        <v>0</v>
      </c>
    </row>
    <row r="31" spans="1:14" ht="15" thickTop="1" x14ac:dyDescent="0.35">
      <c r="A31" s="45"/>
      <c r="B31" s="44"/>
      <c r="C31" s="44"/>
      <c r="D31" s="44"/>
      <c r="E31" s="44"/>
      <c r="F31" s="44"/>
      <c r="G31" s="44"/>
      <c r="H31" s="44"/>
      <c r="I31" s="44"/>
      <c r="J31" s="46"/>
      <c r="K31" s="44"/>
      <c r="L31" s="72">
        <v>0</v>
      </c>
      <c r="M31" s="73">
        <f>L31*15%</f>
        <v>0</v>
      </c>
      <c r="N31" s="74">
        <f t="shared" si="0"/>
        <v>0</v>
      </c>
    </row>
    <row r="32" spans="1:14" x14ac:dyDescent="0.35">
      <c r="A32" s="44"/>
      <c r="D32" s="158" t="s">
        <v>297</v>
      </c>
      <c r="E32" s="158" t="s">
        <v>298</v>
      </c>
      <c r="F32" s="224" t="s">
        <v>12</v>
      </c>
      <c r="G32" s="224"/>
      <c r="H32" s="158" t="s">
        <v>13</v>
      </c>
      <c r="I32" s="224" t="s">
        <v>14</v>
      </c>
      <c r="J32" s="224"/>
      <c r="K32" s="15"/>
      <c r="L32" s="62">
        <v>0</v>
      </c>
      <c r="M32" s="73">
        <f t="shared" ref="M32:M54" si="1">L32*15%</f>
        <v>0</v>
      </c>
      <c r="N32" s="63">
        <f t="shared" si="0"/>
        <v>0</v>
      </c>
    </row>
    <row r="33" spans="1:14" x14ac:dyDescent="0.25">
      <c r="A33" s="44"/>
      <c r="B33" s="46" t="s">
        <v>308</v>
      </c>
      <c r="C33" s="46"/>
      <c r="D33" s="159" t="s">
        <v>323</v>
      </c>
      <c r="E33" s="91">
        <v>0</v>
      </c>
      <c r="F33" s="178">
        <f>CEILING(E33*L29,50)</f>
        <v>0</v>
      </c>
      <c r="G33" s="179"/>
      <c r="H33" s="47">
        <f t="shared" ref="H33:H39" si="2">F33*14%</f>
        <v>0</v>
      </c>
      <c r="I33" s="176">
        <f t="shared" ref="I33:I39" si="3">F33+H33</f>
        <v>0</v>
      </c>
      <c r="J33" s="177"/>
      <c r="K33" s="86" t="s">
        <v>296</v>
      </c>
      <c r="L33" s="62">
        <f t="shared" ref="L33:L39" si="4">IF(K33="Incl.",F33,0)</f>
        <v>0</v>
      </c>
      <c r="M33" s="73">
        <f t="shared" si="1"/>
        <v>0</v>
      </c>
      <c r="N33" s="63">
        <f t="shared" si="0"/>
        <v>0</v>
      </c>
    </row>
    <row r="34" spans="1:14" x14ac:dyDescent="0.35">
      <c r="A34" s="48"/>
      <c r="B34" s="42" t="s">
        <v>307</v>
      </c>
      <c r="C34" s="13"/>
      <c r="D34" s="146">
        <v>0</v>
      </c>
      <c r="E34" s="89">
        <v>0</v>
      </c>
      <c r="F34" s="178">
        <f>CEILING(D34*E34,50)</f>
        <v>0</v>
      </c>
      <c r="G34" s="179"/>
      <c r="H34" s="47">
        <f t="shared" si="2"/>
        <v>0</v>
      </c>
      <c r="I34" s="176">
        <f t="shared" si="3"/>
        <v>0</v>
      </c>
      <c r="J34" s="177"/>
      <c r="K34" s="86" t="s">
        <v>296</v>
      </c>
      <c r="L34" s="62">
        <f t="shared" si="4"/>
        <v>0</v>
      </c>
      <c r="M34" s="73">
        <f t="shared" si="1"/>
        <v>0</v>
      </c>
      <c r="N34" s="63">
        <f t="shared" si="0"/>
        <v>0</v>
      </c>
    </row>
    <row r="35" spans="1:14" x14ac:dyDescent="0.35">
      <c r="A35" s="48"/>
      <c r="B35" s="42" t="s">
        <v>318</v>
      </c>
      <c r="C35" s="42"/>
      <c r="D35" s="39"/>
      <c r="E35" s="89">
        <v>0</v>
      </c>
      <c r="F35" s="178">
        <f>CEILING(E35,50)</f>
        <v>0</v>
      </c>
      <c r="G35" s="179"/>
      <c r="H35" s="47">
        <f t="shared" si="2"/>
        <v>0</v>
      </c>
      <c r="I35" s="176">
        <f t="shared" si="3"/>
        <v>0</v>
      </c>
      <c r="J35" s="177"/>
      <c r="K35" s="86" t="s">
        <v>296</v>
      </c>
      <c r="L35" s="62">
        <f t="shared" si="4"/>
        <v>0</v>
      </c>
      <c r="M35" s="73">
        <f t="shared" si="1"/>
        <v>0</v>
      </c>
      <c r="N35" s="63">
        <f t="shared" si="0"/>
        <v>0</v>
      </c>
    </row>
    <row r="36" spans="1:14" x14ac:dyDescent="0.35">
      <c r="A36" s="48"/>
      <c r="B36" s="42" t="s">
        <v>317</v>
      </c>
      <c r="C36" s="42"/>
      <c r="D36" s="39"/>
      <c r="E36" s="89">
        <v>0</v>
      </c>
      <c r="F36" s="178">
        <f>CEILING(E36,50)</f>
        <v>0</v>
      </c>
      <c r="G36" s="179"/>
      <c r="H36" s="47">
        <f t="shared" si="2"/>
        <v>0</v>
      </c>
      <c r="I36" s="176">
        <f t="shared" si="3"/>
        <v>0</v>
      </c>
      <c r="J36" s="177"/>
      <c r="K36" s="86" t="s">
        <v>296</v>
      </c>
      <c r="L36" s="62">
        <f t="shared" si="4"/>
        <v>0</v>
      </c>
      <c r="M36" s="73">
        <f t="shared" si="1"/>
        <v>0</v>
      </c>
      <c r="N36" s="63">
        <f t="shared" ref="N36:N54" si="5">L36+M36</f>
        <v>0</v>
      </c>
    </row>
    <row r="37" spans="1:14" x14ac:dyDescent="0.35">
      <c r="A37" s="48"/>
      <c r="B37" s="42" t="s">
        <v>316</v>
      </c>
      <c r="C37" s="42"/>
      <c r="D37" s="39"/>
      <c r="E37" s="89"/>
      <c r="F37" s="178">
        <f>CEILING(E37,50)</f>
        <v>0</v>
      </c>
      <c r="G37" s="179"/>
      <c r="H37" s="47">
        <f t="shared" si="2"/>
        <v>0</v>
      </c>
      <c r="I37" s="176">
        <f t="shared" si="3"/>
        <v>0</v>
      </c>
      <c r="J37" s="177"/>
      <c r="K37" s="86" t="s">
        <v>296</v>
      </c>
      <c r="L37" s="62">
        <f t="shared" si="4"/>
        <v>0</v>
      </c>
      <c r="M37" s="73">
        <f t="shared" si="1"/>
        <v>0</v>
      </c>
      <c r="N37" s="63">
        <f>L37+M37</f>
        <v>0</v>
      </c>
    </row>
    <row r="38" spans="1:14" x14ac:dyDescent="0.35">
      <c r="A38" s="48"/>
      <c r="B38" s="42" t="s">
        <v>315</v>
      </c>
      <c r="C38" s="42"/>
      <c r="D38" s="39"/>
      <c r="E38" s="89">
        <v>0</v>
      </c>
      <c r="F38" s="178">
        <f>CEILING(E38,50)</f>
        <v>0</v>
      </c>
      <c r="G38" s="179"/>
      <c r="H38" s="47">
        <f t="shared" si="2"/>
        <v>0</v>
      </c>
      <c r="I38" s="176">
        <f t="shared" si="3"/>
        <v>0</v>
      </c>
      <c r="J38" s="177"/>
      <c r="K38" s="86" t="s">
        <v>296</v>
      </c>
      <c r="L38" s="62">
        <f t="shared" si="4"/>
        <v>0</v>
      </c>
      <c r="M38" s="73">
        <f t="shared" si="1"/>
        <v>0</v>
      </c>
      <c r="N38" s="63">
        <f>L38+M38</f>
        <v>0</v>
      </c>
    </row>
    <row r="39" spans="1:14" x14ac:dyDescent="0.35">
      <c r="A39" s="48"/>
      <c r="B39" s="42" t="s">
        <v>314</v>
      </c>
      <c r="C39" s="170"/>
      <c r="D39" s="171"/>
      <c r="E39" s="89">
        <v>0</v>
      </c>
      <c r="F39" s="178">
        <f>CEILING(E39,50)</f>
        <v>0</v>
      </c>
      <c r="G39" s="179"/>
      <c r="H39" s="47">
        <f t="shared" si="2"/>
        <v>0</v>
      </c>
      <c r="I39" s="176">
        <f t="shared" si="3"/>
        <v>0</v>
      </c>
      <c r="J39" s="177"/>
      <c r="K39" s="86" t="s">
        <v>296</v>
      </c>
      <c r="L39" s="62">
        <f t="shared" si="4"/>
        <v>0</v>
      </c>
      <c r="M39" s="73">
        <f t="shared" si="1"/>
        <v>0</v>
      </c>
      <c r="N39" s="63">
        <f t="shared" si="5"/>
        <v>0</v>
      </c>
    </row>
    <row r="40" spans="1:14" x14ac:dyDescent="0.25">
      <c r="A40" s="48"/>
      <c r="B40" s="42"/>
      <c r="C40" s="42"/>
      <c r="D40" s="160" t="s">
        <v>299</v>
      </c>
      <c r="E40" s="49"/>
      <c r="F40" s="191"/>
      <c r="G40" s="191"/>
      <c r="H40" s="50"/>
      <c r="I40" s="188"/>
      <c r="J40" s="188"/>
      <c r="K40" s="51"/>
      <c r="L40" s="62">
        <v>0</v>
      </c>
      <c r="M40" s="73">
        <f t="shared" si="1"/>
        <v>0</v>
      </c>
      <c r="N40" s="63">
        <f t="shared" si="5"/>
        <v>0</v>
      </c>
    </row>
    <row r="41" spans="1:14" x14ac:dyDescent="0.35">
      <c r="A41" s="48"/>
      <c r="B41" s="42" t="s">
        <v>306</v>
      </c>
      <c r="C41" s="42"/>
      <c r="D41" s="92">
        <f>M26</f>
        <v>0</v>
      </c>
      <c r="E41" s="89"/>
      <c r="F41" s="206">
        <f>CEILING(D41*E41/100,50)</f>
        <v>0</v>
      </c>
      <c r="G41" s="207"/>
      <c r="H41" s="52">
        <f t="shared" ref="H41:H46" si="6">F41*14%</f>
        <v>0</v>
      </c>
      <c r="I41" s="192">
        <f t="shared" ref="I41:I46" si="7">F41+H41</f>
        <v>0</v>
      </c>
      <c r="J41" s="193"/>
      <c r="K41" s="86" t="s">
        <v>296</v>
      </c>
      <c r="L41" s="62">
        <f t="shared" ref="L41:L54" si="8">IF(K41="Incl.",F41,0)</f>
        <v>0</v>
      </c>
      <c r="M41" s="73">
        <f t="shared" si="1"/>
        <v>0</v>
      </c>
      <c r="N41" s="63">
        <f t="shared" si="5"/>
        <v>0</v>
      </c>
    </row>
    <row r="42" spans="1:14" x14ac:dyDescent="0.35">
      <c r="A42" s="48"/>
      <c r="B42" s="42" t="s">
        <v>305</v>
      </c>
      <c r="C42" s="42"/>
      <c r="D42" s="92">
        <f>M26</f>
        <v>0</v>
      </c>
      <c r="E42" s="90">
        <v>0</v>
      </c>
      <c r="F42" s="178">
        <f>CEILING(D42*E42/100,50)</f>
        <v>0</v>
      </c>
      <c r="G42" s="179"/>
      <c r="H42" s="47">
        <f t="shared" si="6"/>
        <v>0</v>
      </c>
      <c r="I42" s="176">
        <f t="shared" si="7"/>
        <v>0</v>
      </c>
      <c r="J42" s="177"/>
      <c r="K42" s="86" t="s">
        <v>296</v>
      </c>
      <c r="L42" s="62">
        <f t="shared" si="8"/>
        <v>0</v>
      </c>
      <c r="M42" s="73">
        <f t="shared" si="1"/>
        <v>0</v>
      </c>
      <c r="N42" s="63">
        <f t="shared" si="5"/>
        <v>0</v>
      </c>
    </row>
    <row r="43" spans="1:14" x14ac:dyDescent="0.35">
      <c r="A43" s="44"/>
      <c r="B43" s="46" t="s">
        <v>310</v>
      </c>
      <c r="C43" s="46"/>
      <c r="D43" s="92">
        <f>M26</f>
        <v>0</v>
      </c>
      <c r="E43" s="89"/>
      <c r="F43" s="178">
        <f>CEILING(D43*E43/100,50)</f>
        <v>0</v>
      </c>
      <c r="G43" s="179"/>
      <c r="H43" s="47">
        <f t="shared" si="6"/>
        <v>0</v>
      </c>
      <c r="I43" s="176">
        <f t="shared" si="7"/>
        <v>0</v>
      </c>
      <c r="J43" s="177"/>
      <c r="K43" s="86" t="s">
        <v>295</v>
      </c>
      <c r="L43" s="62">
        <f>IF(K43="Incl.",F43,0)</f>
        <v>0</v>
      </c>
      <c r="M43" s="73">
        <f t="shared" si="1"/>
        <v>0</v>
      </c>
      <c r="N43" s="63">
        <f t="shared" si="5"/>
        <v>0</v>
      </c>
    </row>
    <row r="44" spans="1:14" x14ac:dyDescent="0.35">
      <c r="A44" s="44"/>
      <c r="B44" s="46" t="s">
        <v>304</v>
      </c>
      <c r="C44" s="46"/>
      <c r="D44" s="89">
        <v>0</v>
      </c>
      <c r="E44" s="89">
        <v>0</v>
      </c>
      <c r="F44" s="208">
        <f>CEILING(D44*E44,50)</f>
        <v>0</v>
      </c>
      <c r="G44" s="209"/>
      <c r="H44" s="47">
        <f t="shared" si="6"/>
        <v>0</v>
      </c>
      <c r="I44" s="176">
        <f t="shared" si="7"/>
        <v>0</v>
      </c>
      <c r="J44" s="177"/>
      <c r="K44" s="86" t="s">
        <v>296</v>
      </c>
      <c r="L44" s="62">
        <f t="shared" si="8"/>
        <v>0</v>
      </c>
      <c r="M44" s="73">
        <f t="shared" si="1"/>
        <v>0</v>
      </c>
      <c r="N44" s="63">
        <f t="shared" si="5"/>
        <v>0</v>
      </c>
    </row>
    <row r="45" spans="1:14" x14ac:dyDescent="0.35">
      <c r="A45" s="44"/>
      <c r="B45" s="46" t="s">
        <v>303</v>
      </c>
      <c r="C45" s="46"/>
      <c r="D45" s="89">
        <v>0</v>
      </c>
      <c r="E45" s="89"/>
      <c r="F45" s="178">
        <f>CEILING(D45*E45,50)</f>
        <v>0</v>
      </c>
      <c r="G45" s="179"/>
      <c r="H45" s="47">
        <f t="shared" si="6"/>
        <v>0</v>
      </c>
      <c r="I45" s="176">
        <f t="shared" si="7"/>
        <v>0</v>
      </c>
      <c r="J45" s="177"/>
      <c r="K45" s="86" t="s">
        <v>295</v>
      </c>
      <c r="L45" s="62">
        <f t="shared" si="8"/>
        <v>0</v>
      </c>
      <c r="M45" s="73">
        <f t="shared" si="1"/>
        <v>0</v>
      </c>
      <c r="N45" s="63">
        <f t="shared" si="5"/>
        <v>0</v>
      </c>
    </row>
    <row r="46" spans="1:14" x14ac:dyDescent="0.35">
      <c r="A46" s="44"/>
      <c r="B46" s="46" t="s">
        <v>325</v>
      </c>
      <c r="C46" s="46"/>
      <c r="D46" s="89">
        <v>0</v>
      </c>
      <c r="E46" s="89">
        <v>0</v>
      </c>
      <c r="F46" s="178">
        <f>CEILING(D46*E46,50)</f>
        <v>0</v>
      </c>
      <c r="G46" s="179"/>
      <c r="H46" s="47">
        <f t="shared" si="6"/>
        <v>0</v>
      </c>
      <c r="I46" s="176">
        <f t="shared" si="7"/>
        <v>0</v>
      </c>
      <c r="J46" s="177"/>
      <c r="K46" s="86" t="s">
        <v>296</v>
      </c>
      <c r="L46" s="62">
        <f>IF(K46="Incl.",F46,0)</f>
        <v>0</v>
      </c>
      <c r="M46" s="73">
        <f t="shared" si="1"/>
        <v>0</v>
      </c>
      <c r="N46" s="63">
        <f>L46+M46</f>
        <v>0</v>
      </c>
    </row>
    <row r="47" spans="1:14" x14ac:dyDescent="0.25">
      <c r="A47" s="44"/>
      <c r="B47" s="46"/>
      <c r="C47" s="46"/>
      <c r="D47" s="160" t="s">
        <v>299</v>
      </c>
      <c r="E47" s="49"/>
      <c r="F47" s="191"/>
      <c r="G47" s="191"/>
      <c r="H47" s="50"/>
      <c r="I47" s="188"/>
      <c r="J47" s="188"/>
      <c r="K47" s="51"/>
      <c r="L47" s="62">
        <v>0</v>
      </c>
      <c r="M47" s="73">
        <f t="shared" si="1"/>
        <v>0</v>
      </c>
      <c r="N47" s="63">
        <f t="shared" si="5"/>
        <v>0</v>
      </c>
    </row>
    <row r="48" spans="1:14" x14ac:dyDescent="0.35">
      <c r="A48" s="44"/>
      <c r="B48" s="42" t="s">
        <v>320</v>
      </c>
      <c r="C48" s="42"/>
      <c r="D48" s="92">
        <f>M26</f>
        <v>0</v>
      </c>
      <c r="E48" s="89">
        <v>0</v>
      </c>
      <c r="F48" s="178">
        <f>CEILING(D48*E48/100,50)</f>
        <v>0</v>
      </c>
      <c r="G48" s="179"/>
      <c r="H48" s="47">
        <f>F48*14%</f>
        <v>0</v>
      </c>
      <c r="I48" s="176">
        <f>F48+H48</f>
        <v>0</v>
      </c>
      <c r="J48" s="177"/>
      <c r="K48" s="86" t="s">
        <v>296</v>
      </c>
      <c r="L48" s="62">
        <f t="shared" si="8"/>
        <v>0</v>
      </c>
      <c r="M48" s="73">
        <f t="shared" si="1"/>
        <v>0</v>
      </c>
      <c r="N48" s="63">
        <f t="shared" si="5"/>
        <v>0</v>
      </c>
    </row>
    <row r="49" spans="1:15" x14ac:dyDescent="0.35">
      <c r="A49" s="44"/>
      <c r="B49" s="42" t="s">
        <v>313</v>
      </c>
      <c r="C49" s="42"/>
      <c r="D49" s="39"/>
      <c r="E49" s="88">
        <v>0</v>
      </c>
      <c r="F49" s="178">
        <f>K21*E49</f>
        <v>0</v>
      </c>
      <c r="G49" s="179"/>
      <c r="H49" s="47">
        <f>F49*14%</f>
        <v>0</v>
      </c>
      <c r="I49" s="176">
        <f>F49+H49</f>
        <v>0</v>
      </c>
      <c r="J49" s="177"/>
      <c r="K49" s="86" t="s">
        <v>296</v>
      </c>
      <c r="L49" s="62">
        <f t="shared" si="8"/>
        <v>0</v>
      </c>
      <c r="M49" s="73">
        <f t="shared" si="1"/>
        <v>0</v>
      </c>
      <c r="N49" s="63">
        <f t="shared" si="5"/>
        <v>0</v>
      </c>
    </row>
    <row r="50" spans="1:15" x14ac:dyDescent="0.35">
      <c r="A50" s="48"/>
      <c r="B50" s="42" t="s">
        <v>321</v>
      </c>
      <c r="C50" s="42"/>
      <c r="D50" s="92">
        <f>M26</f>
        <v>0</v>
      </c>
      <c r="E50" s="89">
        <v>0</v>
      </c>
      <c r="F50" s="178">
        <f>CEILING(D50*E50/100,50)</f>
        <v>0</v>
      </c>
      <c r="G50" s="179"/>
      <c r="H50" s="47">
        <f>F50*14%</f>
        <v>0</v>
      </c>
      <c r="I50" s="176">
        <f>F50+H50</f>
        <v>0</v>
      </c>
      <c r="J50" s="177"/>
      <c r="K50" s="86" t="s">
        <v>296</v>
      </c>
      <c r="L50" s="62">
        <f>IF(K50="Incl.",F50,0)</f>
        <v>0</v>
      </c>
      <c r="M50" s="73">
        <f t="shared" si="1"/>
        <v>0</v>
      </c>
      <c r="N50" s="63">
        <f>L50+M50</f>
        <v>0</v>
      </c>
    </row>
    <row r="51" spans="1:15" x14ac:dyDescent="0.35">
      <c r="A51" s="48"/>
      <c r="B51" s="82" t="s">
        <v>322</v>
      </c>
      <c r="C51" s="82"/>
      <c r="D51" s="162">
        <f>M26</f>
        <v>0</v>
      </c>
      <c r="E51" s="163">
        <v>0</v>
      </c>
      <c r="F51" s="194">
        <f>CEILING(D51*E51/100,50)</f>
        <v>0</v>
      </c>
      <c r="G51" s="195"/>
      <c r="H51" s="164">
        <f>F51*14%</f>
        <v>0</v>
      </c>
      <c r="I51" s="196">
        <f>F51+H51</f>
        <v>0</v>
      </c>
      <c r="J51" s="197"/>
      <c r="K51" s="165" t="s">
        <v>296</v>
      </c>
      <c r="L51" s="166">
        <f>IF(K51="Incl.",F51,0)</f>
        <v>0</v>
      </c>
      <c r="M51" s="73">
        <f t="shared" si="1"/>
        <v>0</v>
      </c>
      <c r="N51" s="167">
        <f>L51+M51</f>
        <v>0</v>
      </c>
    </row>
    <row r="52" spans="1:15" x14ac:dyDescent="0.35">
      <c r="A52" s="44"/>
      <c r="B52" s="46"/>
      <c r="C52" s="46"/>
      <c r="D52" s="83"/>
      <c r="E52" s="49"/>
      <c r="F52" s="191"/>
      <c r="G52" s="191"/>
      <c r="H52" s="50"/>
      <c r="I52" s="188"/>
      <c r="J52" s="188"/>
      <c r="K52" s="51"/>
      <c r="L52" s="62">
        <v>0</v>
      </c>
      <c r="M52" s="73">
        <f t="shared" si="1"/>
        <v>0</v>
      </c>
      <c r="N52" s="63">
        <f t="shared" si="5"/>
        <v>0</v>
      </c>
    </row>
    <row r="53" spans="1:15" x14ac:dyDescent="0.35">
      <c r="A53" s="48"/>
      <c r="B53" s="161" t="s">
        <v>324</v>
      </c>
      <c r="C53" s="42"/>
      <c r="D53" s="39"/>
      <c r="E53" s="88">
        <v>0</v>
      </c>
      <c r="F53" s="178">
        <f>K21*E53</f>
        <v>0</v>
      </c>
      <c r="G53" s="179"/>
      <c r="H53" s="47">
        <f>F53*14%</f>
        <v>0</v>
      </c>
      <c r="I53" s="176">
        <f>F53+H53</f>
        <v>0</v>
      </c>
      <c r="J53" s="177"/>
      <c r="K53" s="86" t="s">
        <v>296</v>
      </c>
      <c r="L53" s="62">
        <f t="shared" si="8"/>
        <v>0</v>
      </c>
      <c r="M53" s="73">
        <f t="shared" si="1"/>
        <v>0</v>
      </c>
      <c r="N53" s="63">
        <f t="shared" si="5"/>
        <v>0</v>
      </c>
    </row>
    <row r="54" spans="1:15" ht="15" thickBot="1" x14ac:dyDescent="0.4">
      <c r="A54" s="48"/>
      <c r="B54" s="42" t="s">
        <v>319</v>
      </c>
      <c r="C54" s="42"/>
      <c r="D54" s="39"/>
      <c r="E54" s="87">
        <v>0</v>
      </c>
      <c r="F54" s="178">
        <f>E54</f>
        <v>0</v>
      </c>
      <c r="G54" s="179"/>
      <c r="H54" s="47">
        <f>F54*14%</f>
        <v>0</v>
      </c>
      <c r="I54" s="176">
        <f>F54+H54</f>
        <v>0</v>
      </c>
      <c r="J54" s="177"/>
      <c r="K54" s="86" t="s">
        <v>296</v>
      </c>
      <c r="L54" s="62">
        <f t="shared" si="8"/>
        <v>0</v>
      </c>
      <c r="M54" s="73">
        <f t="shared" si="1"/>
        <v>0</v>
      </c>
      <c r="N54" s="63">
        <f t="shared" si="5"/>
        <v>0</v>
      </c>
    </row>
    <row r="55" spans="1:15" ht="15.5" thickTop="1" thickBot="1" x14ac:dyDescent="0.4">
      <c r="A55" s="48"/>
      <c r="G55" s="6"/>
      <c r="H55" s="81"/>
      <c r="I55" s="186" t="s">
        <v>301</v>
      </c>
      <c r="J55" s="186"/>
      <c r="K55" s="187"/>
      <c r="L55" s="66">
        <f>SUM(L31:L54)+L29</f>
        <v>0</v>
      </c>
      <c r="M55" s="67">
        <f>L55*15%</f>
        <v>0</v>
      </c>
      <c r="N55" s="68">
        <f>L55+M55</f>
        <v>0</v>
      </c>
    </row>
    <row r="56" spans="1:15" ht="15.5" thickTop="1" thickBot="1" x14ac:dyDescent="0.4">
      <c r="A56" s="48"/>
      <c r="B56" s="6" t="s">
        <v>184</v>
      </c>
      <c r="C56" s="6"/>
      <c r="D56" s="229"/>
      <c r="E56" s="230"/>
      <c r="F56" s="231"/>
      <c r="G56" s="6"/>
      <c r="H56" s="82"/>
      <c r="I56" s="184" t="s">
        <v>302</v>
      </c>
      <c r="J56" s="184"/>
      <c r="K56" s="185"/>
      <c r="L56" s="64">
        <f>SUM(L30:L54)</f>
        <v>0</v>
      </c>
      <c r="M56" s="64">
        <f>L56*15%</f>
        <v>0</v>
      </c>
      <c r="N56" s="65">
        <f>L56+M56</f>
        <v>0</v>
      </c>
    </row>
    <row r="57" spans="1:15" x14ac:dyDescent="0.35">
      <c r="A57" s="53"/>
      <c r="B57" s="3" t="s">
        <v>311</v>
      </c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</row>
    <row r="58" spans="1:15" x14ac:dyDescent="0.35">
      <c r="A58" s="21"/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</row>
    <row r="59" spans="1:15" x14ac:dyDescent="0.35">
      <c r="A59" s="21"/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</row>
    <row r="60" spans="1:15" ht="18.5" x14ac:dyDescent="0.35">
      <c r="A60" s="236" t="s">
        <v>15</v>
      </c>
      <c r="B60" s="218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</row>
    <row r="61" spans="1:15" x14ac:dyDescent="0.35">
      <c r="A61" s="14"/>
      <c r="B61" s="6" t="s">
        <v>179</v>
      </c>
      <c r="C61" s="54"/>
      <c r="D61" s="235"/>
      <c r="E61" s="235"/>
      <c r="F61" s="235"/>
      <c r="G61" s="6"/>
      <c r="H61" s="48"/>
      <c r="I61" s="6"/>
      <c r="J61" s="48"/>
      <c r="K61" s="237"/>
      <c r="L61" s="237"/>
      <c r="M61" s="237"/>
      <c r="N61" s="237"/>
      <c r="O61" s="55"/>
    </row>
    <row r="62" spans="1:15" x14ac:dyDescent="0.35">
      <c r="A62" s="14"/>
      <c r="B62" s="6" t="s">
        <v>181</v>
      </c>
      <c r="C62" s="6"/>
      <c r="D62" s="235"/>
      <c r="E62" s="235"/>
      <c r="F62" s="235"/>
      <c r="G62" s="6"/>
      <c r="H62" s="6"/>
      <c r="I62" s="6"/>
      <c r="J62" s="6" t="s">
        <v>180</v>
      </c>
      <c r="K62" s="6"/>
      <c r="L62" s="6"/>
      <c r="M62" s="6"/>
      <c r="N62" s="44"/>
      <c r="O62" s="55"/>
    </row>
    <row r="63" spans="1:15" x14ac:dyDescent="0.35">
      <c r="A63" s="14"/>
      <c r="B63" s="6" t="s">
        <v>182</v>
      </c>
      <c r="C63" s="6"/>
      <c r="D63" s="235"/>
      <c r="E63" s="235"/>
      <c r="F63" s="235"/>
      <c r="G63" s="6"/>
      <c r="H63" s="6"/>
      <c r="I63" s="6"/>
      <c r="J63" s="182" t="s">
        <v>137</v>
      </c>
      <c r="K63" s="183"/>
      <c r="L63" s="150"/>
      <c r="M63" s="56" t="s">
        <v>134</v>
      </c>
      <c r="N63" s="150"/>
      <c r="O63" s="57"/>
    </row>
    <row r="64" spans="1:15" x14ac:dyDescent="0.35">
      <c r="A64" s="14"/>
      <c r="B64" s="6" t="s">
        <v>16</v>
      </c>
      <c r="C64" s="6"/>
      <c r="D64" s="6"/>
      <c r="E64" s="6"/>
      <c r="F64" s="6"/>
      <c r="G64" s="6"/>
      <c r="H64" s="6"/>
      <c r="I64" s="6"/>
      <c r="J64" s="182" t="s">
        <v>138</v>
      </c>
      <c r="K64" s="183"/>
      <c r="L64" s="150"/>
      <c r="M64" s="56" t="s">
        <v>135</v>
      </c>
      <c r="N64" s="150"/>
      <c r="O64" s="57"/>
    </row>
    <row r="65" spans="1:15" x14ac:dyDescent="0.35">
      <c r="A65" s="14"/>
      <c r="B65" s="6" t="s">
        <v>17</v>
      </c>
      <c r="C65" s="6"/>
      <c r="D65" s="147" t="s">
        <v>246</v>
      </c>
      <c r="E65" s="148"/>
      <c r="F65" s="13" t="s">
        <v>266</v>
      </c>
      <c r="G65" s="149"/>
      <c r="H65" s="6"/>
      <c r="I65" s="6"/>
      <c r="J65" s="182" t="s">
        <v>261</v>
      </c>
      <c r="K65" s="183"/>
      <c r="L65" s="151"/>
      <c r="M65" s="56" t="s">
        <v>136</v>
      </c>
      <c r="N65" s="151"/>
      <c r="O65" s="57"/>
    </row>
    <row r="66" spans="1:15" x14ac:dyDescent="0.35">
      <c r="A66" s="13"/>
      <c r="B66" s="6" t="s">
        <v>18</v>
      </c>
      <c r="C66" s="6"/>
      <c r="D66" s="13" t="s">
        <v>244</v>
      </c>
      <c r="E66" s="148"/>
      <c r="F66" s="13" t="s">
        <v>245</v>
      </c>
      <c r="G66" s="149"/>
      <c r="H66" s="58"/>
      <c r="I66" s="6"/>
      <c r="J66" s="182" t="s">
        <v>133</v>
      </c>
      <c r="K66" s="183"/>
      <c r="L66" s="150"/>
      <c r="M66" s="56" t="s">
        <v>185</v>
      </c>
      <c r="N66" s="150"/>
      <c r="O66" s="57"/>
    </row>
    <row r="67" spans="1:15" x14ac:dyDescent="0.35">
      <c r="A67" s="14"/>
      <c r="B67" s="6" t="s">
        <v>267</v>
      </c>
      <c r="C67" s="6"/>
      <c r="D67" s="13" t="s">
        <v>244</v>
      </c>
      <c r="E67" s="148"/>
      <c r="F67" s="13" t="s">
        <v>245</v>
      </c>
      <c r="G67" s="149"/>
      <c r="H67" s="58"/>
      <c r="I67" s="6"/>
      <c r="J67" s="182" t="s">
        <v>265</v>
      </c>
      <c r="K67" s="183"/>
      <c r="L67" s="152"/>
      <c r="M67" s="56" t="s">
        <v>132</v>
      </c>
      <c r="N67" s="150"/>
      <c r="O67" s="57"/>
    </row>
    <row r="68" spans="1:15" x14ac:dyDescent="0.35">
      <c r="A68" s="14"/>
      <c r="B68" s="6"/>
      <c r="C68" s="6"/>
      <c r="H68" s="44"/>
      <c r="I68" s="6"/>
      <c r="J68" s="182" t="s">
        <v>257</v>
      </c>
      <c r="K68" s="183"/>
      <c r="L68" s="151" t="s">
        <v>262</v>
      </c>
      <c r="M68" s="151" t="s">
        <v>263</v>
      </c>
      <c r="N68" s="151" t="s">
        <v>264</v>
      </c>
      <c r="O68" s="57"/>
    </row>
    <row r="69" spans="1:15" x14ac:dyDescent="0.35">
      <c r="A69" s="13"/>
      <c r="B69" s="6"/>
      <c r="C69" s="6"/>
      <c r="D69" s="6"/>
      <c r="E69" s="59"/>
      <c r="F69" s="13"/>
      <c r="G69" s="54"/>
      <c r="H69" s="44"/>
      <c r="I69" s="6"/>
      <c r="J69" s="182" t="s">
        <v>256</v>
      </c>
      <c r="K69" s="183"/>
      <c r="L69" s="153" t="s">
        <v>258</v>
      </c>
      <c r="M69" s="151" t="s">
        <v>259</v>
      </c>
      <c r="N69" s="151" t="s">
        <v>260</v>
      </c>
      <c r="O69" s="57"/>
    </row>
    <row r="70" spans="1:15" ht="18.75" customHeight="1" x14ac:dyDescent="0.35">
      <c r="A70" s="48"/>
      <c r="B70" s="6" t="s">
        <v>183</v>
      </c>
      <c r="C70" s="57"/>
      <c r="D70" s="55"/>
      <c r="E70" s="174"/>
      <c r="F70" s="174"/>
      <c r="G70" s="174"/>
      <c r="H70" s="174"/>
      <c r="I70" s="174"/>
      <c r="J70" s="174"/>
      <c r="K70" s="174"/>
      <c r="L70" s="174"/>
      <c r="M70" s="174"/>
      <c r="N70" s="174"/>
    </row>
    <row r="71" spans="1:15" ht="18.75" customHeight="1" x14ac:dyDescent="0.35">
      <c r="A71" s="60"/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</row>
    <row r="72" spans="1:15" ht="18.75" customHeight="1" x14ac:dyDescent="0.35">
      <c r="A72" s="60"/>
      <c r="B72" s="238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</row>
    <row r="73" spans="1:15" ht="18.75" customHeight="1" x14ac:dyDescent="0.35">
      <c r="A73" s="60"/>
      <c r="B73" s="238"/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8"/>
      <c r="N73" s="238"/>
    </row>
    <row r="74" spans="1:15" x14ac:dyDescent="0.35">
      <c r="A74" s="239" t="s">
        <v>19</v>
      </c>
      <c r="B74" s="239"/>
      <c r="C74" s="239"/>
      <c r="D74" s="239"/>
      <c r="E74" s="239"/>
      <c r="F74" s="239"/>
      <c r="G74" s="239"/>
      <c r="H74" s="239"/>
      <c r="I74" s="239"/>
      <c r="J74" s="239"/>
      <c r="K74" s="239"/>
      <c r="L74" s="239"/>
      <c r="M74" s="239"/>
      <c r="N74" s="239"/>
    </row>
    <row r="75" spans="1:15" x14ac:dyDescent="0.35">
      <c r="A75" s="55"/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</row>
    <row r="76" spans="1:15" x14ac:dyDescent="0.35">
      <c r="A76" s="233" t="s">
        <v>20</v>
      </c>
      <c r="B76" s="234"/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</row>
    <row r="77" spans="1:15" x14ac:dyDescent="0.35">
      <c r="A77" s="60"/>
      <c r="B77" s="48" t="s">
        <v>21</v>
      </c>
      <c r="C77" s="240"/>
      <c r="D77" s="240"/>
      <c r="E77" s="181" t="s">
        <v>22</v>
      </c>
      <c r="F77" s="181"/>
      <c r="G77" s="169"/>
      <c r="H77" s="169"/>
      <c r="I77" s="169"/>
      <c r="J77" s="169"/>
      <c r="K77" s="169"/>
      <c r="L77" s="169"/>
      <c r="M77" s="169"/>
      <c r="N77" s="169"/>
    </row>
    <row r="78" spans="1:15" x14ac:dyDescent="0.35">
      <c r="B78" s="6" t="s">
        <v>23</v>
      </c>
      <c r="C78" s="169"/>
      <c r="D78" s="169"/>
      <c r="E78" s="169"/>
      <c r="F78" s="169"/>
      <c r="G78" s="169"/>
      <c r="H78" s="6" t="s">
        <v>24</v>
      </c>
      <c r="I78" s="230"/>
      <c r="J78" s="230"/>
      <c r="K78" s="230"/>
      <c r="L78" s="230"/>
      <c r="M78" s="230"/>
      <c r="N78" s="230"/>
    </row>
    <row r="79" spans="1:15" x14ac:dyDescent="0.35">
      <c r="B79" s="6" t="s">
        <v>8</v>
      </c>
      <c r="C79" s="169"/>
      <c r="D79" s="169"/>
      <c r="E79" s="169"/>
      <c r="F79" s="169"/>
      <c r="G79" s="169"/>
      <c r="H79" s="169"/>
      <c r="I79" s="180" t="s">
        <v>7</v>
      </c>
      <c r="J79" s="180"/>
      <c r="K79" s="230"/>
      <c r="L79" s="230"/>
      <c r="M79" s="230"/>
      <c r="N79" s="230"/>
    </row>
    <row r="80" spans="1:15" x14ac:dyDescent="0.35">
      <c r="B80" s="6" t="s">
        <v>312</v>
      </c>
      <c r="C80" s="6"/>
      <c r="D80" s="169"/>
      <c r="E80" s="169"/>
      <c r="F80" s="169"/>
      <c r="G80" s="169"/>
      <c r="H80" s="169"/>
      <c r="I80" s="181" t="s">
        <v>25</v>
      </c>
      <c r="J80" s="181"/>
      <c r="K80" s="169"/>
      <c r="L80" s="169"/>
      <c r="M80" s="169"/>
      <c r="N80" s="169"/>
    </row>
  </sheetData>
  <sheetProtection algorithmName="SHA-512" hashValue="oDIeaagkfZmt5OMgJaZTiNBE2OW+Xtr7G7MTudpi6vuTnpZD9oZm5OXRrxGUhTpAnX0N0vTzD6hDMa18tm04zQ==" saltValue="wjmTH+zQeapNXntUzbdlrQ==" spinCount="100000" sheet="1" objects="1" scenarios="1"/>
  <mergeCells count="116">
    <mergeCell ref="D80:H80"/>
    <mergeCell ref="J67:K67"/>
    <mergeCell ref="D56:F56"/>
    <mergeCell ref="C57:N57"/>
    <mergeCell ref="J65:K65"/>
    <mergeCell ref="I80:J80"/>
    <mergeCell ref="A76:N76"/>
    <mergeCell ref="K80:N80"/>
    <mergeCell ref="K79:N79"/>
    <mergeCell ref="D62:F62"/>
    <mergeCell ref="A60:N60"/>
    <mergeCell ref="K61:N61"/>
    <mergeCell ref="J63:K63"/>
    <mergeCell ref="B72:N72"/>
    <mergeCell ref="A74:N74"/>
    <mergeCell ref="J66:K66"/>
    <mergeCell ref="J68:K68"/>
    <mergeCell ref="J69:K69"/>
    <mergeCell ref="B73:N73"/>
    <mergeCell ref="C78:G78"/>
    <mergeCell ref="I78:N78"/>
    <mergeCell ref="D61:F61"/>
    <mergeCell ref="C77:D77"/>
    <mergeCell ref="D63:F63"/>
    <mergeCell ref="M2:N2"/>
    <mergeCell ref="L6:N6"/>
    <mergeCell ref="L7:N7"/>
    <mergeCell ref="D6:J6"/>
    <mergeCell ref="L8:N8"/>
    <mergeCell ref="D7:J7"/>
    <mergeCell ref="D8:J8"/>
    <mergeCell ref="L9:N9"/>
    <mergeCell ref="I35:J35"/>
    <mergeCell ref="A25:N25"/>
    <mergeCell ref="D9:J9"/>
    <mergeCell ref="L10:N10"/>
    <mergeCell ref="E19:F19"/>
    <mergeCell ref="M26:N26"/>
    <mergeCell ref="I23:N23"/>
    <mergeCell ref="F32:G32"/>
    <mergeCell ref="I32:J32"/>
    <mergeCell ref="F33:G33"/>
    <mergeCell ref="C26:E26"/>
    <mergeCell ref="B29:B30"/>
    <mergeCell ref="D10:J10"/>
    <mergeCell ref="E17:F17"/>
    <mergeCell ref="H14:I14"/>
    <mergeCell ref="H17:I17"/>
    <mergeCell ref="E12:F12"/>
    <mergeCell ref="H12:I12"/>
    <mergeCell ref="J12:N12"/>
    <mergeCell ref="E14:F14"/>
    <mergeCell ref="M19:N19"/>
    <mergeCell ref="F52:G52"/>
    <mergeCell ref="I47:J47"/>
    <mergeCell ref="I52:J52"/>
    <mergeCell ref="F37:G37"/>
    <mergeCell ref="I36:J36"/>
    <mergeCell ref="I33:J33"/>
    <mergeCell ref="J19:K19"/>
    <mergeCell ref="K21:N21"/>
    <mergeCell ref="G19:H19"/>
    <mergeCell ref="F48:G48"/>
    <mergeCell ref="F36:G36"/>
    <mergeCell ref="F41:G41"/>
    <mergeCell ref="F44:G44"/>
    <mergeCell ref="F45:G45"/>
    <mergeCell ref="C29:E30"/>
    <mergeCell ref="G29:I30"/>
    <mergeCell ref="F29:F30"/>
    <mergeCell ref="F34:G34"/>
    <mergeCell ref="I34:J34"/>
    <mergeCell ref="I46:J46"/>
    <mergeCell ref="F39:G39"/>
    <mergeCell ref="I39:J39"/>
    <mergeCell ref="F43:G43"/>
    <mergeCell ref="I43:J43"/>
    <mergeCell ref="I40:J40"/>
    <mergeCell ref="I54:J54"/>
    <mergeCell ref="I53:J53"/>
    <mergeCell ref="J14:K14"/>
    <mergeCell ref="J17:K17"/>
    <mergeCell ref="F40:G40"/>
    <mergeCell ref="F47:G47"/>
    <mergeCell ref="F35:G35"/>
    <mergeCell ref="I41:J41"/>
    <mergeCell ref="F42:G42"/>
    <mergeCell ref="I42:J42"/>
    <mergeCell ref="I45:J45"/>
    <mergeCell ref="I44:J44"/>
    <mergeCell ref="F51:G51"/>
    <mergeCell ref="I51:J51"/>
    <mergeCell ref="B75:N75"/>
    <mergeCell ref="C79:H79"/>
    <mergeCell ref="C39:D39"/>
    <mergeCell ref="B58:N58"/>
    <mergeCell ref="B59:N59"/>
    <mergeCell ref="E70:N70"/>
    <mergeCell ref="B71:N71"/>
    <mergeCell ref="I37:J37"/>
    <mergeCell ref="F38:G38"/>
    <mergeCell ref="I38:J38"/>
    <mergeCell ref="F50:G50"/>
    <mergeCell ref="I50:J50"/>
    <mergeCell ref="I79:J79"/>
    <mergeCell ref="E77:F77"/>
    <mergeCell ref="F54:G54"/>
    <mergeCell ref="F53:G53"/>
    <mergeCell ref="J64:K64"/>
    <mergeCell ref="G77:N77"/>
    <mergeCell ref="I56:K56"/>
    <mergeCell ref="I55:K55"/>
    <mergeCell ref="I49:J49"/>
    <mergeCell ref="F49:G49"/>
    <mergeCell ref="I48:J48"/>
    <mergeCell ref="F46:G46"/>
  </mergeCells>
  <phoneticPr fontId="8" type="noConversion"/>
  <dataValidations count="4">
    <dataValidation type="list" errorStyle="warning" allowBlank="1" showInputMessage="1" sqref="N15 L15" xr:uid="{00000000-0002-0000-0000-000000000000}">
      <formula1>"☑,-"</formula1>
    </dataValidation>
    <dataValidation type="list" errorStyle="information" allowBlank="1" sqref="E12:F12" xr:uid="{00000000-0002-0000-0000-000001000000}">
      <formula1>"SELF, COMPANY/DEPT."</formula1>
    </dataValidation>
    <dataValidation type="list" allowBlank="1" sqref="E17:F17 J14:K14 J17:K17 G19:H20 M19:N20" xr:uid="{00000000-0002-0000-0000-000002000000}">
      <formula1>"YES, NO"</formula1>
    </dataValidation>
    <dataValidation type="list" errorStyle="information" allowBlank="1" showErrorMessage="1" errorTitle="Input" error="Only &quot;Incl.&quot; or &quot;Not Incl.&quot; " promptTitle="Input" prompt="Only &quot;Incl.&quot; or &quot;Not Incl.&quot; " sqref="K41:K46 K33:K39 K53:K54 K48:K51" xr:uid="{00000000-0002-0000-0000-000003000000}">
      <formula1>" Incl., Not Incl."</formula1>
    </dataValidation>
  </dataValidations>
  <printOptions horizontalCentered="1" verticalCentered="1"/>
  <pageMargins left="0" right="0" top="0" bottom="0" header="0" footer="0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B1:M138"/>
  <sheetViews>
    <sheetView showGridLines="0" zoomScaleNormal="100" workbookViewId="0"/>
  </sheetViews>
  <sheetFormatPr defaultColWidth="8.81640625" defaultRowHeight="14.5" x14ac:dyDescent="0.35"/>
  <cols>
    <col min="1" max="1" width="2.7265625" style="134" customWidth="1"/>
    <col min="2" max="2" width="21.7265625" style="134" customWidth="1"/>
    <col min="3" max="3" width="6.7265625" style="134" customWidth="1"/>
    <col min="4" max="4" width="3.81640625" style="135" customWidth="1"/>
    <col min="5" max="5" width="6.7265625" style="135" customWidth="1"/>
    <col min="6" max="6" width="21.7265625" style="134" customWidth="1"/>
    <col min="7" max="7" width="6.7265625" style="134" customWidth="1"/>
    <col min="8" max="8" width="3.81640625" style="134" customWidth="1"/>
    <col min="9" max="9" width="6.7265625" style="135" customWidth="1"/>
    <col min="10" max="10" width="21.7265625" style="134" customWidth="1"/>
    <col min="11" max="11" width="6.7265625" style="134" customWidth="1"/>
    <col min="12" max="12" width="3.81640625" style="134" customWidth="1"/>
    <col min="13" max="13" width="6.7265625" style="135" customWidth="1"/>
    <col min="14" max="16384" width="8.81640625" style="134"/>
  </cols>
  <sheetData>
    <row r="1" spans="2:13" s="97" customFormat="1" ht="18" customHeight="1" x14ac:dyDescent="0.35">
      <c r="B1" s="95" t="s">
        <v>27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2:13" s="97" customFormat="1" x14ac:dyDescent="0.35">
      <c r="B2" s="95" t="s">
        <v>26</v>
      </c>
      <c r="C2" s="248"/>
      <c r="D2" s="248"/>
      <c r="E2" s="248"/>
      <c r="F2" s="248"/>
      <c r="I2" s="98"/>
      <c r="M2" s="98"/>
    </row>
    <row r="3" spans="2:13" s="97" customFormat="1" x14ac:dyDescent="0.35">
      <c r="B3" s="95" t="s">
        <v>272</v>
      </c>
      <c r="C3" s="247"/>
      <c r="D3" s="247"/>
      <c r="E3" s="247"/>
      <c r="F3" s="247"/>
      <c r="I3" s="98"/>
      <c r="M3" s="99" t="s">
        <v>96</v>
      </c>
    </row>
    <row r="4" spans="2:13" s="97" customFormat="1" ht="5.25" customHeight="1" thickBot="1" x14ac:dyDescent="0.4">
      <c r="D4" s="98"/>
      <c r="E4" s="98"/>
      <c r="I4" s="98"/>
      <c r="M4" s="98"/>
    </row>
    <row r="5" spans="2:13" s="99" customFormat="1" ht="15" thickBot="1" x14ac:dyDescent="0.4">
      <c r="B5" s="100" t="s">
        <v>28</v>
      </c>
      <c r="C5" s="101" t="s">
        <v>29</v>
      </c>
      <c r="D5" s="102" t="s">
        <v>30</v>
      </c>
      <c r="E5" s="103" t="s">
        <v>14</v>
      </c>
      <c r="F5" s="100" t="s">
        <v>28</v>
      </c>
      <c r="G5" s="101" t="s">
        <v>29</v>
      </c>
      <c r="H5" s="102" t="s">
        <v>30</v>
      </c>
      <c r="I5" s="103" t="s">
        <v>14</v>
      </c>
      <c r="J5" s="100" t="s">
        <v>28</v>
      </c>
      <c r="K5" s="101" t="s">
        <v>29</v>
      </c>
      <c r="L5" s="102" t="s">
        <v>30</v>
      </c>
      <c r="M5" s="103" t="s">
        <v>14</v>
      </c>
    </row>
    <row r="6" spans="2:13" s="96" customFormat="1" ht="15" thickBot="1" x14ac:dyDescent="0.4">
      <c r="B6" s="241" t="s">
        <v>31</v>
      </c>
      <c r="C6" s="242"/>
      <c r="D6" s="242"/>
      <c r="E6" s="243"/>
      <c r="F6" s="241" t="s">
        <v>32</v>
      </c>
      <c r="G6" s="242"/>
      <c r="H6" s="242"/>
      <c r="I6" s="243"/>
      <c r="J6" s="241" t="s">
        <v>33</v>
      </c>
      <c r="K6" s="242"/>
      <c r="L6" s="242"/>
      <c r="M6" s="243"/>
    </row>
    <row r="7" spans="2:13" s="97" customFormat="1" x14ac:dyDescent="0.35">
      <c r="B7" s="104" t="s">
        <v>34</v>
      </c>
      <c r="C7" s="136"/>
      <c r="D7" s="105">
        <v>15</v>
      </c>
      <c r="E7" s="106">
        <f t="shared" ref="E7:E42" si="0">+C7*D7</f>
        <v>0</v>
      </c>
      <c r="F7" s="107" t="s">
        <v>47</v>
      </c>
      <c r="G7" s="137"/>
      <c r="H7" s="108">
        <v>5</v>
      </c>
      <c r="I7" s="109">
        <f t="shared" ref="I7:I42" si="1">+G7*H7</f>
        <v>0</v>
      </c>
      <c r="J7" s="107" t="s">
        <v>145</v>
      </c>
      <c r="K7" s="137"/>
      <c r="L7" s="108">
        <v>15</v>
      </c>
      <c r="M7" s="109">
        <f t="shared" ref="M7:M26" si="2">+K7*L7</f>
        <v>0</v>
      </c>
    </row>
    <row r="8" spans="2:13" s="97" customFormat="1" x14ac:dyDescent="0.35">
      <c r="B8" s="110" t="s">
        <v>35</v>
      </c>
      <c r="C8" s="136"/>
      <c r="D8" s="105">
        <v>25</v>
      </c>
      <c r="E8" s="109">
        <f t="shared" si="0"/>
        <v>0</v>
      </c>
      <c r="F8" s="110" t="s">
        <v>48</v>
      </c>
      <c r="G8" s="138"/>
      <c r="H8" s="105">
        <v>50</v>
      </c>
      <c r="I8" s="109">
        <f t="shared" si="1"/>
        <v>0</v>
      </c>
      <c r="J8" s="110" t="s">
        <v>34</v>
      </c>
      <c r="K8" s="138"/>
      <c r="L8" s="105">
        <v>15</v>
      </c>
      <c r="M8" s="109">
        <f t="shared" si="2"/>
        <v>0</v>
      </c>
    </row>
    <row r="9" spans="2:13" s="97" customFormat="1" x14ac:dyDescent="0.35">
      <c r="B9" s="110" t="s">
        <v>36</v>
      </c>
      <c r="C9" s="136"/>
      <c r="D9" s="105">
        <v>30</v>
      </c>
      <c r="E9" s="109">
        <f t="shared" si="0"/>
        <v>0</v>
      </c>
      <c r="F9" s="110" t="s">
        <v>158</v>
      </c>
      <c r="G9" s="138"/>
      <c r="H9" s="105">
        <v>10</v>
      </c>
      <c r="I9" s="109">
        <f t="shared" si="1"/>
        <v>0</v>
      </c>
      <c r="J9" s="110" t="s">
        <v>36</v>
      </c>
      <c r="K9" s="138"/>
      <c r="L9" s="105">
        <v>30</v>
      </c>
      <c r="M9" s="109">
        <f t="shared" si="2"/>
        <v>0</v>
      </c>
    </row>
    <row r="10" spans="2:13" s="97" customFormat="1" x14ac:dyDescent="0.35">
      <c r="B10" s="110" t="s">
        <v>273</v>
      </c>
      <c r="C10" s="136"/>
      <c r="D10" s="105">
        <v>10</v>
      </c>
      <c r="E10" s="109">
        <f t="shared" si="0"/>
        <v>0</v>
      </c>
      <c r="F10" s="110" t="s">
        <v>49</v>
      </c>
      <c r="G10" s="138"/>
      <c r="H10" s="105">
        <v>10</v>
      </c>
      <c r="I10" s="109">
        <f t="shared" si="1"/>
        <v>0</v>
      </c>
      <c r="J10" s="110" t="s">
        <v>194</v>
      </c>
      <c r="K10" s="138"/>
      <c r="L10" s="105">
        <v>30</v>
      </c>
      <c r="M10" s="109">
        <f t="shared" si="2"/>
        <v>0</v>
      </c>
    </row>
    <row r="11" spans="2:13" s="97" customFormat="1" x14ac:dyDescent="0.35">
      <c r="B11" s="110" t="s">
        <v>190</v>
      </c>
      <c r="C11" s="136"/>
      <c r="D11" s="105">
        <v>15</v>
      </c>
      <c r="E11" s="109">
        <f t="shared" si="0"/>
        <v>0</v>
      </c>
      <c r="F11" s="110" t="s">
        <v>34</v>
      </c>
      <c r="G11" s="138"/>
      <c r="H11" s="105">
        <v>15</v>
      </c>
      <c r="I11" s="109">
        <f t="shared" si="1"/>
        <v>0</v>
      </c>
      <c r="J11" s="110" t="s">
        <v>273</v>
      </c>
      <c r="K11" s="138"/>
      <c r="L11" s="105">
        <v>5</v>
      </c>
      <c r="M11" s="109">
        <f t="shared" si="2"/>
        <v>0</v>
      </c>
    </row>
    <row r="12" spans="2:13" s="97" customFormat="1" x14ac:dyDescent="0.35">
      <c r="B12" s="110" t="s">
        <v>274</v>
      </c>
      <c r="C12" s="136"/>
      <c r="D12" s="105">
        <v>20</v>
      </c>
      <c r="E12" s="109">
        <f t="shared" si="0"/>
        <v>0</v>
      </c>
      <c r="F12" s="110" t="s">
        <v>228</v>
      </c>
      <c r="G12" s="138"/>
      <c r="H12" s="105">
        <v>25</v>
      </c>
      <c r="I12" s="109">
        <f t="shared" si="1"/>
        <v>0</v>
      </c>
      <c r="J12" s="110" t="s">
        <v>53</v>
      </c>
      <c r="K12" s="138"/>
      <c r="L12" s="105">
        <v>15</v>
      </c>
      <c r="M12" s="109">
        <f t="shared" si="2"/>
        <v>0</v>
      </c>
    </row>
    <row r="13" spans="2:13" s="97" customFormat="1" x14ac:dyDescent="0.35">
      <c r="B13" s="110" t="s">
        <v>51</v>
      </c>
      <c r="C13" s="136"/>
      <c r="D13" s="105">
        <v>15</v>
      </c>
      <c r="E13" s="109">
        <f t="shared" si="0"/>
        <v>0</v>
      </c>
      <c r="F13" s="110" t="s">
        <v>36</v>
      </c>
      <c r="G13" s="138"/>
      <c r="H13" s="105">
        <v>30</v>
      </c>
      <c r="I13" s="109">
        <f t="shared" si="1"/>
        <v>0</v>
      </c>
      <c r="J13" s="110" t="s">
        <v>54</v>
      </c>
      <c r="K13" s="138"/>
      <c r="L13" s="105">
        <v>5</v>
      </c>
      <c r="M13" s="109">
        <f t="shared" si="2"/>
        <v>0</v>
      </c>
    </row>
    <row r="14" spans="2:13" s="97" customFormat="1" x14ac:dyDescent="0.35">
      <c r="B14" s="110" t="s">
        <v>37</v>
      </c>
      <c r="C14" s="136"/>
      <c r="D14" s="105">
        <v>30</v>
      </c>
      <c r="E14" s="109">
        <f t="shared" si="0"/>
        <v>0</v>
      </c>
      <c r="F14" s="110" t="s">
        <v>273</v>
      </c>
      <c r="G14" s="138"/>
      <c r="H14" s="105">
        <v>5</v>
      </c>
      <c r="I14" s="109">
        <f t="shared" si="1"/>
        <v>0</v>
      </c>
      <c r="J14" s="110" t="s">
        <v>55</v>
      </c>
      <c r="K14" s="138"/>
      <c r="L14" s="105">
        <v>3</v>
      </c>
      <c r="M14" s="109">
        <f t="shared" si="2"/>
        <v>0</v>
      </c>
    </row>
    <row r="15" spans="2:13" s="97" customFormat="1" x14ac:dyDescent="0.35">
      <c r="B15" s="110" t="s">
        <v>129</v>
      </c>
      <c r="C15" s="136"/>
      <c r="D15" s="105">
        <v>30</v>
      </c>
      <c r="E15" s="109">
        <f t="shared" si="0"/>
        <v>0</v>
      </c>
      <c r="F15" s="110" t="s">
        <v>190</v>
      </c>
      <c r="G15" s="138"/>
      <c r="H15" s="105">
        <v>15</v>
      </c>
      <c r="I15" s="109">
        <f t="shared" si="1"/>
        <v>0</v>
      </c>
      <c r="J15" s="110" t="s">
        <v>56</v>
      </c>
      <c r="K15" s="138"/>
      <c r="L15" s="105">
        <v>40</v>
      </c>
      <c r="M15" s="109">
        <f t="shared" si="2"/>
        <v>0</v>
      </c>
    </row>
    <row r="16" spans="2:13" s="97" customFormat="1" x14ac:dyDescent="0.35">
      <c r="B16" s="110" t="s">
        <v>173</v>
      </c>
      <c r="C16" s="136"/>
      <c r="D16" s="105">
        <v>5</v>
      </c>
      <c r="E16" s="109">
        <f t="shared" si="0"/>
        <v>0</v>
      </c>
      <c r="F16" s="110" t="s">
        <v>274</v>
      </c>
      <c r="G16" s="138"/>
      <c r="H16" s="105">
        <v>20</v>
      </c>
      <c r="I16" s="109">
        <f t="shared" si="1"/>
        <v>0</v>
      </c>
      <c r="J16" s="110" t="s">
        <v>159</v>
      </c>
      <c r="K16" s="138"/>
      <c r="L16" s="105">
        <v>5</v>
      </c>
      <c r="M16" s="109">
        <f t="shared" si="2"/>
        <v>0</v>
      </c>
    </row>
    <row r="17" spans="2:13" s="97" customFormat="1" x14ac:dyDescent="0.35">
      <c r="B17" s="110" t="s">
        <v>130</v>
      </c>
      <c r="C17" s="136"/>
      <c r="D17" s="105">
        <v>15</v>
      </c>
      <c r="E17" s="109">
        <f t="shared" si="0"/>
        <v>0</v>
      </c>
      <c r="F17" s="110" t="s">
        <v>51</v>
      </c>
      <c r="G17" s="138"/>
      <c r="H17" s="105">
        <v>15</v>
      </c>
      <c r="I17" s="109">
        <f t="shared" si="1"/>
        <v>0</v>
      </c>
      <c r="J17" s="110" t="s">
        <v>129</v>
      </c>
      <c r="K17" s="138"/>
      <c r="L17" s="105">
        <v>30</v>
      </c>
      <c r="M17" s="109">
        <f t="shared" si="2"/>
        <v>0</v>
      </c>
    </row>
    <row r="18" spans="2:13" s="97" customFormat="1" x14ac:dyDescent="0.35">
      <c r="B18" s="110" t="s">
        <v>275</v>
      </c>
      <c r="C18" s="136"/>
      <c r="D18" s="105">
        <v>25</v>
      </c>
      <c r="E18" s="109">
        <f t="shared" si="0"/>
        <v>0</v>
      </c>
      <c r="F18" s="110" t="s">
        <v>143</v>
      </c>
      <c r="G18" s="138"/>
      <c r="H18" s="105">
        <v>10</v>
      </c>
      <c r="I18" s="109">
        <f t="shared" si="1"/>
        <v>0</v>
      </c>
      <c r="J18" s="110" t="s">
        <v>40</v>
      </c>
      <c r="K18" s="138"/>
      <c r="L18" s="105">
        <v>10</v>
      </c>
      <c r="M18" s="109">
        <f t="shared" si="2"/>
        <v>0</v>
      </c>
    </row>
    <row r="19" spans="2:13" s="97" customFormat="1" x14ac:dyDescent="0.35">
      <c r="B19" s="110" t="s">
        <v>39</v>
      </c>
      <c r="C19" s="136"/>
      <c r="D19" s="105">
        <v>10</v>
      </c>
      <c r="E19" s="109">
        <f t="shared" si="0"/>
        <v>0</v>
      </c>
      <c r="F19" s="110" t="s">
        <v>160</v>
      </c>
      <c r="G19" s="138"/>
      <c r="H19" s="105">
        <v>10</v>
      </c>
      <c r="I19" s="109">
        <f t="shared" si="1"/>
        <v>0</v>
      </c>
      <c r="J19" s="110" t="s">
        <v>41</v>
      </c>
      <c r="K19" s="138"/>
      <c r="L19" s="105">
        <v>10</v>
      </c>
      <c r="M19" s="109">
        <f t="shared" si="2"/>
        <v>0</v>
      </c>
    </row>
    <row r="20" spans="2:13" s="97" customFormat="1" x14ac:dyDescent="0.35">
      <c r="B20" s="110" t="s">
        <v>40</v>
      </c>
      <c r="C20" s="136"/>
      <c r="D20" s="105">
        <v>10</v>
      </c>
      <c r="E20" s="109">
        <f t="shared" si="0"/>
        <v>0</v>
      </c>
      <c r="F20" s="110" t="s">
        <v>130</v>
      </c>
      <c r="G20" s="138"/>
      <c r="H20" s="105">
        <v>15</v>
      </c>
      <c r="I20" s="109">
        <f t="shared" si="1"/>
        <v>0</v>
      </c>
      <c r="J20" s="110" t="s">
        <v>42</v>
      </c>
      <c r="K20" s="138"/>
      <c r="L20" s="105">
        <v>5</v>
      </c>
      <c r="M20" s="109">
        <f t="shared" si="2"/>
        <v>0</v>
      </c>
    </row>
    <row r="21" spans="2:13" s="97" customFormat="1" x14ac:dyDescent="0.35">
      <c r="B21" s="110" t="s">
        <v>41</v>
      </c>
      <c r="C21" s="136"/>
      <c r="D21" s="105">
        <v>10</v>
      </c>
      <c r="E21" s="109">
        <f t="shared" si="0"/>
        <v>0</v>
      </c>
      <c r="F21" s="110" t="s">
        <v>275</v>
      </c>
      <c r="G21" s="138"/>
      <c r="H21" s="105">
        <v>10</v>
      </c>
      <c r="I21" s="109">
        <f t="shared" si="1"/>
        <v>0</v>
      </c>
      <c r="J21" s="110" t="s">
        <v>168</v>
      </c>
      <c r="K21" s="138"/>
      <c r="L21" s="105">
        <v>2</v>
      </c>
      <c r="M21" s="109">
        <f t="shared" si="2"/>
        <v>0</v>
      </c>
    </row>
    <row r="22" spans="2:13" s="97" customFormat="1" x14ac:dyDescent="0.35">
      <c r="B22" s="110" t="s">
        <v>42</v>
      </c>
      <c r="C22" s="136"/>
      <c r="D22" s="105">
        <v>5</v>
      </c>
      <c r="E22" s="109">
        <f t="shared" si="0"/>
        <v>0</v>
      </c>
      <c r="F22" s="110" t="s">
        <v>40</v>
      </c>
      <c r="G22" s="138"/>
      <c r="H22" s="105">
        <v>10</v>
      </c>
      <c r="I22" s="109">
        <f t="shared" si="1"/>
        <v>0</v>
      </c>
      <c r="J22" s="110" t="s">
        <v>57</v>
      </c>
      <c r="K22" s="138"/>
      <c r="L22" s="105">
        <v>15</v>
      </c>
      <c r="M22" s="109">
        <f t="shared" si="2"/>
        <v>0</v>
      </c>
    </row>
    <row r="23" spans="2:13" s="97" customFormat="1" x14ac:dyDescent="0.35">
      <c r="B23" s="110" t="s">
        <v>139</v>
      </c>
      <c r="C23" s="136"/>
      <c r="D23" s="105">
        <v>15</v>
      </c>
      <c r="E23" s="109">
        <f t="shared" si="0"/>
        <v>0</v>
      </c>
      <c r="F23" s="110" t="s">
        <v>41</v>
      </c>
      <c r="G23" s="138"/>
      <c r="H23" s="105">
        <v>10</v>
      </c>
      <c r="I23" s="109">
        <f t="shared" si="1"/>
        <v>0</v>
      </c>
      <c r="J23" s="110" t="s">
        <v>58</v>
      </c>
      <c r="K23" s="138"/>
      <c r="L23" s="105">
        <v>30</v>
      </c>
      <c r="M23" s="109">
        <f t="shared" si="2"/>
        <v>0</v>
      </c>
    </row>
    <row r="24" spans="2:13" s="97" customFormat="1" x14ac:dyDescent="0.35">
      <c r="B24" s="110" t="s">
        <v>142</v>
      </c>
      <c r="C24" s="136"/>
      <c r="D24" s="105">
        <v>5</v>
      </c>
      <c r="E24" s="109">
        <f t="shared" si="0"/>
        <v>0</v>
      </c>
      <c r="F24" s="110" t="s">
        <v>42</v>
      </c>
      <c r="G24" s="138"/>
      <c r="H24" s="105">
        <v>5</v>
      </c>
      <c r="I24" s="109">
        <f t="shared" si="1"/>
        <v>0</v>
      </c>
      <c r="J24" s="110" t="s">
        <v>59</v>
      </c>
      <c r="K24" s="138"/>
      <c r="L24" s="105">
        <v>10</v>
      </c>
      <c r="M24" s="109">
        <f t="shared" si="2"/>
        <v>0</v>
      </c>
    </row>
    <row r="25" spans="2:13" s="97" customFormat="1" x14ac:dyDescent="0.35">
      <c r="B25" s="110" t="s">
        <v>43</v>
      </c>
      <c r="C25" s="136"/>
      <c r="D25" s="105">
        <v>60</v>
      </c>
      <c r="E25" s="109">
        <f t="shared" si="0"/>
        <v>0</v>
      </c>
      <c r="F25" s="110" t="s">
        <v>139</v>
      </c>
      <c r="G25" s="138"/>
      <c r="H25" s="105">
        <v>20</v>
      </c>
      <c r="I25" s="109">
        <f t="shared" si="1"/>
        <v>0</v>
      </c>
      <c r="J25" s="110" t="s">
        <v>60</v>
      </c>
      <c r="K25" s="139"/>
      <c r="L25" s="111">
        <v>45</v>
      </c>
      <c r="M25" s="109">
        <f t="shared" si="2"/>
        <v>0</v>
      </c>
    </row>
    <row r="26" spans="2:13" s="97" customFormat="1" ht="15" thickBot="1" x14ac:dyDescent="0.4">
      <c r="B26" s="110" t="s">
        <v>44</v>
      </c>
      <c r="C26" s="136"/>
      <c r="D26" s="105">
        <v>5</v>
      </c>
      <c r="E26" s="109">
        <f t="shared" si="0"/>
        <v>0</v>
      </c>
      <c r="F26" s="110" t="s">
        <v>226</v>
      </c>
      <c r="G26" s="138"/>
      <c r="H26" s="105">
        <v>5</v>
      </c>
      <c r="I26" s="109">
        <f t="shared" si="1"/>
        <v>0</v>
      </c>
      <c r="J26" s="112" t="s">
        <v>238</v>
      </c>
      <c r="K26" s="139"/>
      <c r="L26" s="111">
        <v>5</v>
      </c>
      <c r="M26" s="109">
        <f t="shared" si="2"/>
        <v>0</v>
      </c>
    </row>
    <row r="27" spans="2:13" s="97" customFormat="1" ht="15" thickBot="1" x14ac:dyDescent="0.4">
      <c r="B27" s="110" t="s">
        <v>168</v>
      </c>
      <c r="C27" s="136"/>
      <c r="D27" s="105">
        <v>5</v>
      </c>
      <c r="E27" s="109">
        <f t="shared" si="0"/>
        <v>0</v>
      </c>
      <c r="F27" s="110" t="s">
        <v>155</v>
      </c>
      <c r="G27" s="138"/>
      <c r="H27" s="105">
        <v>10</v>
      </c>
      <c r="I27" s="109">
        <f t="shared" si="1"/>
        <v>0</v>
      </c>
      <c r="J27" s="241" t="s">
        <v>61</v>
      </c>
      <c r="K27" s="242"/>
      <c r="L27" s="242"/>
      <c r="M27" s="243"/>
    </row>
    <row r="28" spans="2:13" s="97" customFormat="1" x14ac:dyDescent="0.35">
      <c r="B28" s="110" t="s">
        <v>232</v>
      </c>
      <c r="C28" s="136"/>
      <c r="D28" s="105">
        <v>20</v>
      </c>
      <c r="E28" s="109">
        <f t="shared" si="0"/>
        <v>0</v>
      </c>
      <c r="F28" s="110" t="s">
        <v>43</v>
      </c>
      <c r="G28" s="138"/>
      <c r="H28" s="105">
        <v>60</v>
      </c>
      <c r="I28" s="109">
        <f t="shared" si="1"/>
        <v>0</v>
      </c>
      <c r="J28" s="112" t="s">
        <v>147</v>
      </c>
      <c r="K28" s="140"/>
      <c r="L28" s="113">
        <v>30</v>
      </c>
      <c r="M28" s="109">
        <f t="shared" ref="M28:M46" si="3">+K28*L28</f>
        <v>0</v>
      </c>
    </row>
    <row r="29" spans="2:13" s="97" customFormat="1" x14ac:dyDescent="0.35">
      <c r="B29" s="110" t="s">
        <v>222</v>
      </c>
      <c r="C29" s="136"/>
      <c r="D29" s="105">
        <v>40</v>
      </c>
      <c r="E29" s="109">
        <f t="shared" si="0"/>
        <v>0</v>
      </c>
      <c r="F29" s="110" t="s">
        <v>168</v>
      </c>
      <c r="G29" s="138"/>
      <c r="H29" s="105">
        <v>2</v>
      </c>
      <c r="I29" s="109">
        <f t="shared" si="1"/>
        <v>0</v>
      </c>
      <c r="J29" s="110" t="s">
        <v>192</v>
      </c>
      <c r="K29" s="138"/>
      <c r="L29" s="105">
        <v>20</v>
      </c>
      <c r="M29" s="109">
        <f t="shared" si="3"/>
        <v>0</v>
      </c>
    </row>
    <row r="30" spans="2:13" s="97" customFormat="1" x14ac:dyDescent="0.35">
      <c r="B30" s="110" t="s">
        <v>236</v>
      </c>
      <c r="C30" s="136"/>
      <c r="D30" s="105">
        <v>60</v>
      </c>
      <c r="E30" s="109">
        <f t="shared" si="0"/>
        <v>0</v>
      </c>
      <c r="F30" s="110" t="s">
        <v>232</v>
      </c>
      <c r="G30" s="138"/>
      <c r="H30" s="105">
        <v>20</v>
      </c>
      <c r="I30" s="109">
        <f t="shared" si="1"/>
        <v>0</v>
      </c>
      <c r="J30" s="110" t="s">
        <v>191</v>
      </c>
      <c r="K30" s="138"/>
      <c r="L30" s="105">
        <v>20</v>
      </c>
      <c r="M30" s="109">
        <f t="shared" si="3"/>
        <v>0</v>
      </c>
    </row>
    <row r="31" spans="2:13" s="97" customFormat="1" x14ac:dyDescent="0.35">
      <c r="B31" s="110" t="s">
        <v>233</v>
      </c>
      <c r="C31" s="136"/>
      <c r="D31" s="105">
        <v>20</v>
      </c>
      <c r="E31" s="109">
        <f t="shared" si="0"/>
        <v>0</v>
      </c>
      <c r="F31" s="110" t="s">
        <v>222</v>
      </c>
      <c r="G31" s="138"/>
      <c r="H31" s="105">
        <v>40</v>
      </c>
      <c r="I31" s="109">
        <f t="shared" si="1"/>
        <v>0</v>
      </c>
      <c r="J31" s="110" t="s">
        <v>50</v>
      </c>
      <c r="K31" s="138"/>
      <c r="L31" s="105">
        <v>10</v>
      </c>
      <c r="M31" s="109">
        <f t="shared" si="3"/>
        <v>0</v>
      </c>
    </row>
    <row r="32" spans="2:13" s="97" customFormat="1" x14ac:dyDescent="0.35">
      <c r="B32" s="110" t="s">
        <v>234</v>
      </c>
      <c r="C32" s="136"/>
      <c r="D32" s="105">
        <v>40</v>
      </c>
      <c r="E32" s="109">
        <f t="shared" si="0"/>
        <v>0</v>
      </c>
      <c r="F32" s="110" t="s">
        <v>231</v>
      </c>
      <c r="G32" s="136"/>
      <c r="H32" s="105">
        <v>60</v>
      </c>
      <c r="I32" s="109">
        <f t="shared" si="1"/>
        <v>0</v>
      </c>
      <c r="J32" s="110" t="s">
        <v>54</v>
      </c>
      <c r="K32" s="138"/>
      <c r="L32" s="105">
        <v>10</v>
      </c>
      <c r="M32" s="109">
        <f t="shared" si="3"/>
        <v>0</v>
      </c>
    </row>
    <row r="33" spans="2:13" s="97" customFormat="1" x14ac:dyDescent="0.35">
      <c r="B33" s="110" t="s">
        <v>235</v>
      </c>
      <c r="C33" s="136"/>
      <c r="D33" s="105">
        <v>60</v>
      </c>
      <c r="E33" s="109">
        <f t="shared" si="0"/>
        <v>0</v>
      </c>
      <c r="F33" s="110" t="s">
        <v>276</v>
      </c>
      <c r="G33" s="138"/>
      <c r="H33" s="105">
        <v>10</v>
      </c>
      <c r="I33" s="109">
        <f t="shared" si="1"/>
        <v>0</v>
      </c>
      <c r="J33" s="110" t="s">
        <v>51</v>
      </c>
      <c r="K33" s="138"/>
      <c r="L33" s="105">
        <v>15</v>
      </c>
      <c r="M33" s="109">
        <f t="shared" si="3"/>
        <v>0</v>
      </c>
    </row>
    <row r="34" spans="2:13" s="97" customFormat="1" x14ac:dyDescent="0.35">
      <c r="B34" s="110" t="s">
        <v>276</v>
      </c>
      <c r="C34" s="136"/>
      <c r="D34" s="105">
        <v>10</v>
      </c>
      <c r="E34" s="109">
        <f t="shared" si="0"/>
        <v>0</v>
      </c>
      <c r="F34" s="110" t="s">
        <v>277</v>
      </c>
      <c r="G34" s="138"/>
      <c r="H34" s="105">
        <v>20</v>
      </c>
      <c r="I34" s="109">
        <f t="shared" si="1"/>
        <v>0</v>
      </c>
      <c r="J34" s="110" t="s">
        <v>146</v>
      </c>
      <c r="K34" s="138"/>
      <c r="L34" s="105">
        <v>10</v>
      </c>
      <c r="M34" s="109">
        <f t="shared" si="3"/>
        <v>0</v>
      </c>
    </row>
    <row r="35" spans="2:13" s="97" customFormat="1" x14ac:dyDescent="0.35">
      <c r="B35" s="110" t="s">
        <v>277</v>
      </c>
      <c r="C35" s="136"/>
      <c r="D35" s="105">
        <v>20</v>
      </c>
      <c r="E35" s="109">
        <f t="shared" si="0"/>
        <v>0</v>
      </c>
      <c r="F35" s="110" t="s">
        <v>278</v>
      </c>
      <c r="G35" s="138"/>
      <c r="H35" s="105">
        <v>5</v>
      </c>
      <c r="I35" s="109">
        <f t="shared" si="1"/>
        <v>0</v>
      </c>
      <c r="J35" s="110" t="s">
        <v>141</v>
      </c>
      <c r="K35" s="138"/>
      <c r="L35" s="105">
        <v>30</v>
      </c>
      <c r="M35" s="109">
        <f t="shared" si="3"/>
        <v>0</v>
      </c>
    </row>
    <row r="36" spans="2:13" s="97" customFormat="1" x14ac:dyDescent="0.35">
      <c r="B36" s="110" t="s">
        <v>278</v>
      </c>
      <c r="C36" s="136"/>
      <c r="D36" s="105">
        <v>5</v>
      </c>
      <c r="E36" s="109">
        <f t="shared" si="0"/>
        <v>0</v>
      </c>
      <c r="F36" s="110" t="s">
        <v>45</v>
      </c>
      <c r="G36" s="138"/>
      <c r="H36" s="105">
        <v>10</v>
      </c>
      <c r="I36" s="109">
        <f t="shared" si="1"/>
        <v>0</v>
      </c>
      <c r="J36" s="110" t="s">
        <v>62</v>
      </c>
      <c r="K36" s="138"/>
      <c r="L36" s="105">
        <v>25</v>
      </c>
      <c r="M36" s="109">
        <f t="shared" si="3"/>
        <v>0</v>
      </c>
    </row>
    <row r="37" spans="2:13" s="97" customFormat="1" x14ac:dyDescent="0.35">
      <c r="B37" s="110" t="s">
        <v>227</v>
      </c>
      <c r="C37" s="136"/>
      <c r="D37" s="105">
        <v>20</v>
      </c>
      <c r="E37" s="109">
        <f t="shared" si="0"/>
        <v>0</v>
      </c>
      <c r="F37" s="110" t="s">
        <v>227</v>
      </c>
      <c r="G37" s="138"/>
      <c r="H37" s="105">
        <v>10</v>
      </c>
      <c r="I37" s="109">
        <f t="shared" si="1"/>
        <v>0</v>
      </c>
      <c r="J37" s="110" t="s">
        <v>63</v>
      </c>
      <c r="K37" s="138"/>
      <c r="L37" s="105">
        <v>15</v>
      </c>
      <c r="M37" s="109">
        <f t="shared" si="3"/>
        <v>0</v>
      </c>
    </row>
    <row r="38" spans="2:13" s="97" customFormat="1" x14ac:dyDescent="0.35">
      <c r="B38" s="110" t="s">
        <v>45</v>
      </c>
      <c r="C38" s="136"/>
      <c r="D38" s="105">
        <v>10</v>
      </c>
      <c r="E38" s="109">
        <f t="shared" si="0"/>
        <v>0</v>
      </c>
      <c r="F38" s="110" t="s">
        <v>52</v>
      </c>
      <c r="G38" s="136"/>
      <c r="H38" s="105">
        <v>10</v>
      </c>
      <c r="I38" s="109">
        <f t="shared" si="1"/>
        <v>0</v>
      </c>
      <c r="J38" s="110" t="s">
        <v>39</v>
      </c>
      <c r="K38" s="138"/>
      <c r="L38" s="105">
        <v>10</v>
      </c>
      <c r="M38" s="109">
        <f t="shared" si="3"/>
        <v>0</v>
      </c>
    </row>
    <row r="39" spans="2:13" s="97" customFormat="1" x14ac:dyDescent="0.35">
      <c r="B39" s="110" t="s">
        <v>279</v>
      </c>
      <c r="C39" s="136"/>
      <c r="D39" s="105">
        <v>5</v>
      </c>
      <c r="E39" s="109">
        <f t="shared" si="0"/>
        <v>0</v>
      </c>
      <c r="F39" s="110" t="s">
        <v>220</v>
      </c>
      <c r="G39" s="138"/>
      <c r="H39" s="105">
        <v>2</v>
      </c>
      <c r="I39" s="109">
        <f t="shared" si="1"/>
        <v>0</v>
      </c>
      <c r="J39" s="110" t="s">
        <v>64</v>
      </c>
      <c r="K39" s="138"/>
      <c r="L39" s="105">
        <v>5</v>
      </c>
      <c r="M39" s="109">
        <f t="shared" si="3"/>
        <v>0</v>
      </c>
    </row>
    <row r="40" spans="2:13" s="97" customFormat="1" x14ac:dyDescent="0.35">
      <c r="B40" s="110" t="s">
        <v>46</v>
      </c>
      <c r="C40" s="136"/>
      <c r="D40" s="105">
        <v>40</v>
      </c>
      <c r="E40" s="109">
        <f t="shared" si="0"/>
        <v>0</v>
      </c>
      <c r="F40" s="110" t="s">
        <v>280</v>
      </c>
      <c r="G40" s="138"/>
      <c r="H40" s="105">
        <v>40</v>
      </c>
      <c r="I40" s="109">
        <f t="shared" si="1"/>
        <v>0</v>
      </c>
      <c r="J40" s="110" t="s">
        <v>65</v>
      </c>
      <c r="K40" s="138"/>
      <c r="L40" s="105">
        <v>2</v>
      </c>
      <c r="M40" s="109">
        <f t="shared" si="3"/>
        <v>0</v>
      </c>
    </row>
    <row r="41" spans="2:13" s="97" customFormat="1" x14ac:dyDescent="0.35">
      <c r="B41" s="110" t="s">
        <v>237</v>
      </c>
      <c r="C41" s="136"/>
      <c r="D41" s="105">
        <v>5</v>
      </c>
      <c r="E41" s="114">
        <f t="shared" si="0"/>
        <v>0</v>
      </c>
      <c r="F41" s="110" t="s">
        <v>237</v>
      </c>
      <c r="G41" s="136"/>
      <c r="H41" s="105">
        <v>5</v>
      </c>
      <c r="I41" s="109">
        <f t="shared" si="1"/>
        <v>0</v>
      </c>
      <c r="J41" s="112" t="s">
        <v>142</v>
      </c>
      <c r="K41" s="139"/>
      <c r="L41" s="111">
        <v>5</v>
      </c>
      <c r="M41" s="109">
        <f t="shared" si="3"/>
        <v>0</v>
      </c>
    </row>
    <row r="42" spans="2:13" s="97" customFormat="1" ht="15" thickBot="1" x14ac:dyDescent="0.4">
      <c r="B42" s="115" t="s">
        <v>238</v>
      </c>
      <c r="C42" s="136"/>
      <c r="D42" s="105">
        <v>5</v>
      </c>
      <c r="E42" s="109">
        <f t="shared" si="0"/>
        <v>0</v>
      </c>
      <c r="F42" s="110" t="s">
        <v>238</v>
      </c>
      <c r="G42" s="136"/>
      <c r="H42" s="105">
        <v>5</v>
      </c>
      <c r="I42" s="109">
        <f t="shared" si="1"/>
        <v>0</v>
      </c>
      <c r="J42" s="110" t="s">
        <v>195</v>
      </c>
      <c r="K42" s="139"/>
      <c r="L42" s="111">
        <v>20</v>
      </c>
      <c r="M42" s="109">
        <f t="shared" si="3"/>
        <v>0</v>
      </c>
    </row>
    <row r="43" spans="2:13" s="97" customFormat="1" ht="15" thickBot="1" x14ac:dyDescent="0.4">
      <c r="B43" s="241" t="s">
        <v>67</v>
      </c>
      <c r="C43" s="242"/>
      <c r="D43" s="242"/>
      <c r="E43" s="243"/>
      <c r="F43" s="241" t="s">
        <v>68</v>
      </c>
      <c r="G43" s="242"/>
      <c r="H43" s="242"/>
      <c r="I43" s="243"/>
      <c r="J43" s="110" t="s">
        <v>168</v>
      </c>
      <c r="K43" s="139"/>
      <c r="L43" s="111">
        <v>5</v>
      </c>
      <c r="M43" s="109">
        <f t="shared" si="3"/>
        <v>0</v>
      </c>
    </row>
    <row r="44" spans="2:13" s="97" customFormat="1" x14ac:dyDescent="0.35">
      <c r="B44" s="112" t="s">
        <v>148</v>
      </c>
      <c r="C44" s="140"/>
      <c r="D44" s="113">
        <v>60</v>
      </c>
      <c r="E44" s="109">
        <f t="shared" ref="E44:E66" si="4">+C44*D44</f>
        <v>0</v>
      </c>
      <c r="F44" s="112" t="s">
        <v>157</v>
      </c>
      <c r="G44" s="140"/>
      <c r="H44" s="113">
        <v>20</v>
      </c>
      <c r="I44" s="109">
        <f t="shared" ref="I44:I66" si="5">+G44*H44</f>
        <v>0</v>
      </c>
      <c r="J44" s="110" t="s">
        <v>193</v>
      </c>
      <c r="K44" s="139"/>
      <c r="L44" s="111">
        <v>20</v>
      </c>
      <c r="M44" s="109">
        <f t="shared" si="3"/>
        <v>0</v>
      </c>
    </row>
    <row r="45" spans="2:13" s="97" customFormat="1" x14ac:dyDescent="0.35">
      <c r="B45" s="110" t="s">
        <v>34</v>
      </c>
      <c r="C45" s="138"/>
      <c r="D45" s="105">
        <v>15</v>
      </c>
      <c r="E45" s="109">
        <f t="shared" si="4"/>
        <v>0</v>
      </c>
      <c r="F45" s="110" t="s">
        <v>54</v>
      </c>
      <c r="G45" s="138"/>
      <c r="H45" s="105">
        <v>5</v>
      </c>
      <c r="I45" s="109">
        <f t="shared" si="5"/>
        <v>0</v>
      </c>
      <c r="J45" s="110" t="s">
        <v>255</v>
      </c>
      <c r="K45" s="136"/>
      <c r="L45" s="105">
        <v>10</v>
      </c>
      <c r="M45" s="109">
        <f t="shared" si="3"/>
        <v>0</v>
      </c>
    </row>
    <row r="46" spans="2:13" s="97" customFormat="1" ht="15" thickBot="1" x14ac:dyDescent="0.4">
      <c r="B46" s="110" t="s">
        <v>35</v>
      </c>
      <c r="C46" s="138"/>
      <c r="D46" s="105">
        <v>25</v>
      </c>
      <c r="E46" s="109">
        <f t="shared" si="4"/>
        <v>0</v>
      </c>
      <c r="F46" s="110" t="s">
        <v>200</v>
      </c>
      <c r="G46" s="138"/>
      <c r="H46" s="105">
        <v>10</v>
      </c>
      <c r="I46" s="109">
        <f t="shared" si="5"/>
        <v>0</v>
      </c>
      <c r="J46" s="110" t="s">
        <v>238</v>
      </c>
      <c r="K46" s="138"/>
      <c r="L46" s="105">
        <v>5</v>
      </c>
      <c r="M46" s="109">
        <f t="shared" si="3"/>
        <v>0</v>
      </c>
    </row>
    <row r="47" spans="2:13" s="97" customFormat="1" ht="15" thickBot="1" x14ac:dyDescent="0.4">
      <c r="B47" s="110" t="s">
        <v>36</v>
      </c>
      <c r="C47" s="138"/>
      <c r="D47" s="105">
        <v>30</v>
      </c>
      <c r="E47" s="109">
        <f t="shared" si="4"/>
        <v>0</v>
      </c>
      <c r="F47" s="110" t="s">
        <v>76</v>
      </c>
      <c r="G47" s="138"/>
      <c r="H47" s="105">
        <v>5</v>
      </c>
      <c r="I47" s="109">
        <f t="shared" si="5"/>
        <v>0</v>
      </c>
      <c r="J47" s="241" t="s">
        <v>89</v>
      </c>
      <c r="K47" s="242"/>
      <c r="L47" s="242"/>
      <c r="M47" s="243"/>
    </row>
    <row r="48" spans="2:13" s="97" customFormat="1" x14ac:dyDescent="0.35">
      <c r="B48" s="110" t="s">
        <v>206</v>
      </c>
      <c r="C48" s="138"/>
      <c r="D48" s="105">
        <v>50</v>
      </c>
      <c r="E48" s="109">
        <f t="shared" si="4"/>
        <v>0</v>
      </c>
      <c r="F48" s="110" t="s">
        <v>174</v>
      </c>
      <c r="G48" s="138"/>
      <c r="H48" s="105">
        <v>5</v>
      </c>
      <c r="I48" s="109">
        <f t="shared" si="5"/>
        <v>0</v>
      </c>
      <c r="J48" s="112" t="s">
        <v>186</v>
      </c>
      <c r="K48" s="140"/>
      <c r="L48" s="113">
        <v>3</v>
      </c>
      <c r="M48" s="109">
        <f t="shared" ref="M48:M66" si="6">+K48*L48</f>
        <v>0</v>
      </c>
    </row>
    <row r="49" spans="2:13" s="97" customFormat="1" x14ac:dyDescent="0.35">
      <c r="B49" s="110" t="s">
        <v>50</v>
      </c>
      <c r="C49" s="136"/>
      <c r="D49" s="105">
        <v>10</v>
      </c>
      <c r="E49" s="109">
        <f t="shared" si="4"/>
        <v>0</v>
      </c>
      <c r="F49" s="110" t="s">
        <v>77</v>
      </c>
      <c r="G49" s="138"/>
      <c r="H49" s="105">
        <v>30</v>
      </c>
      <c r="I49" s="109">
        <f t="shared" si="5"/>
        <v>0</v>
      </c>
      <c r="J49" s="110" t="s">
        <v>196</v>
      </c>
      <c r="K49" s="138"/>
      <c r="L49" s="105">
        <v>20</v>
      </c>
      <c r="M49" s="109">
        <f t="shared" si="6"/>
        <v>0</v>
      </c>
    </row>
    <row r="50" spans="2:13" s="97" customFormat="1" x14ac:dyDescent="0.35">
      <c r="B50" s="110" t="s">
        <v>203</v>
      </c>
      <c r="C50" s="138"/>
      <c r="D50" s="105">
        <v>20</v>
      </c>
      <c r="E50" s="109">
        <f t="shared" si="4"/>
        <v>0</v>
      </c>
      <c r="F50" s="110" t="s">
        <v>79</v>
      </c>
      <c r="G50" s="138"/>
      <c r="H50" s="105">
        <v>15</v>
      </c>
      <c r="I50" s="109">
        <f t="shared" si="5"/>
        <v>0</v>
      </c>
      <c r="J50" s="110" t="s">
        <v>152</v>
      </c>
      <c r="K50" s="138"/>
      <c r="L50" s="105">
        <v>10</v>
      </c>
      <c r="M50" s="109">
        <f t="shared" si="6"/>
        <v>0</v>
      </c>
    </row>
    <row r="51" spans="2:13" s="97" customFormat="1" x14ac:dyDescent="0.35">
      <c r="B51" s="110" t="s">
        <v>202</v>
      </c>
      <c r="C51" s="138"/>
      <c r="D51" s="105">
        <v>10</v>
      </c>
      <c r="E51" s="109">
        <f t="shared" si="4"/>
        <v>0</v>
      </c>
      <c r="F51" s="110" t="s">
        <v>78</v>
      </c>
      <c r="G51" s="138"/>
      <c r="H51" s="105">
        <v>6</v>
      </c>
      <c r="I51" s="109">
        <f t="shared" si="5"/>
        <v>0</v>
      </c>
      <c r="J51" s="110" t="s">
        <v>187</v>
      </c>
      <c r="K51" s="138"/>
      <c r="L51" s="105">
        <v>3</v>
      </c>
      <c r="M51" s="109">
        <f t="shared" si="6"/>
        <v>0</v>
      </c>
    </row>
    <row r="52" spans="2:13" s="97" customFormat="1" x14ac:dyDescent="0.35">
      <c r="B52" s="110" t="s">
        <v>51</v>
      </c>
      <c r="C52" s="138"/>
      <c r="D52" s="105">
        <v>15</v>
      </c>
      <c r="E52" s="109">
        <f t="shared" si="4"/>
        <v>0</v>
      </c>
      <c r="F52" s="110" t="s">
        <v>80</v>
      </c>
      <c r="G52" s="138"/>
      <c r="H52" s="105">
        <v>30</v>
      </c>
      <c r="I52" s="109">
        <f t="shared" si="5"/>
        <v>0</v>
      </c>
      <c r="J52" s="110" t="s">
        <v>90</v>
      </c>
      <c r="K52" s="138"/>
      <c r="L52" s="105">
        <v>25</v>
      </c>
      <c r="M52" s="109">
        <f t="shared" si="6"/>
        <v>0</v>
      </c>
    </row>
    <row r="53" spans="2:13" s="97" customFormat="1" x14ac:dyDescent="0.35">
      <c r="B53" s="110" t="s">
        <v>205</v>
      </c>
      <c r="C53" s="138"/>
      <c r="D53" s="105">
        <v>6</v>
      </c>
      <c r="E53" s="109">
        <f t="shared" si="4"/>
        <v>0</v>
      </c>
      <c r="F53" s="110" t="s">
        <v>252</v>
      </c>
      <c r="G53" s="138"/>
      <c r="H53" s="105">
        <v>60</v>
      </c>
      <c r="I53" s="109">
        <f t="shared" si="5"/>
        <v>0</v>
      </c>
      <c r="J53" s="110" t="s">
        <v>54</v>
      </c>
      <c r="K53" s="138"/>
      <c r="L53" s="105">
        <v>5</v>
      </c>
      <c r="M53" s="109">
        <f t="shared" si="6"/>
        <v>0</v>
      </c>
    </row>
    <row r="54" spans="2:13" s="97" customFormat="1" x14ac:dyDescent="0.35">
      <c r="B54" s="110" t="s">
        <v>69</v>
      </c>
      <c r="C54" s="138"/>
      <c r="D54" s="105">
        <v>15</v>
      </c>
      <c r="E54" s="109">
        <f t="shared" si="4"/>
        <v>0</v>
      </c>
      <c r="F54" s="110" t="s">
        <v>81</v>
      </c>
      <c r="G54" s="138"/>
      <c r="H54" s="105">
        <v>5</v>
      </c>
      <c r="I54" s="109">
        <f t="shared" si="5"/>
        <v>0</v>
      </c>
      <c r="J54" s="110" t="s">
        <v>197</v>
      </c>
      <c r="K54" s="138"/>
      <c r="L54" s="105">
        <v>15</v>
      </c>
      <c r="M54" s="109">
        <f t="shared" si="6"/>
        <v>0</v>
      </c>
    </row>
    <row r="55" spans="2:13" s="97" customFormat="1" x14ac:dyDescent="0.35">
      <c r="B55" s="110" t="s">
        <v>204</v>
      </c>
      <c r="C55" s="138"/>
      <c r="D55" s="105">
        <v>35</v>
      </c>
      <c r="E55" s="109">
        <f t="shared" si="4"/>
        <v>0</v>
      </c>
      <c r="F55" s="110" t="s">
        <v>83</v>
      </c>
      <c r="G55" s="138"/>
      <c r="H55" s="105">
        <v>10</v>
      </c>
      <c r="I55" s="109">
        <f t="shared" si="5"/>
        <v>0</v>
      </c>
      <c r="J55" s="110" t="s">
        <v>281</v>
      </c>
      <c r="K55" s="138"/>
      <c r="L55" s="105">
        <v>10</v>
      </c>
      <c r="M55" s="109">
        <f t="shared" si="6"/>
        <v>0</v>
      </c>
    </row>
    <row r="56" spans="2:13" s="97" customFormat="1" x14ac:dyDescent="0.35">
      <c r="B56" s="110" t="s">
        <v>223</v>
      </c>
      <c r="C56" s="138"/>
      <c r="D56" s="105">
        <v>20</v>
      </c>
      <c r="E56" s="109">
        <f t="shared" si="4"/>
        <v>0</v>
      </c>
      <c r="F56" s="110" t="s">
        <v>84</v>
      </c>
      <c r="G56" s="138"/>
      <c r="H56" s="105">
        <v>5</v>
      </c>
      <c r="I56" s="109">
        <f t="shared" si="5"/>
        <v>0</v>
      </c>
      <c r="J56" s="110" t="s">
        <v>93</v>
      </c>
      <c r="K56" s="138"/>
      <c r="L56" s="105">
        <v>10</v>
      </c>
      <c r="M56" s="109">
        <f t="shared" si="6"/>
        <v>0</v>
      </c>
    </row>
    <row r="57" spans="2:13" s="97" customFormat="1" x14ac:dyDescent="0.35">
      <c r="B57" s="110" t="s">
        <v>71</v>
      </c>
      <c r="C57" s="138"/>
      <c r="D57" s="105">
        <v>10</v>
      </c>
      <c r="E57" s="109">
        <f t="shared" si="4"/>
        <v>0</v>
      </c>
      <c r="F57" s="110" t="s">
        <v>201</v>
      </c>
      <c r="G57" s="138"/>
      <c r="H57" s="105">
        <v>5</v>
      </c>
      <c r="I57" s="109">
        <f t="shared" si="5"/>
        <v>0</v>
      </c>
      <c r="J57" s="110" t="s">
        <v>199</v>
      </c>
      <c r="K57" s="138"/>
      <c r="L57" s="105">
        <v>30</v>
      </c>
      <c r="M57" s="109">
        <f t="shared" si="6"/>
        <v>0</v>
      </c>
    </row>
    <row r="58" spans="2:13" s="97" customFormat="1" x14ac:dyDescent="0.35">
      <c r="B58" s="110" t="s">
        <v>42</v>
      </c>
      <c r="C58" s="139"/>
      <c r="D58" s="111">
        <v>5</v>
      </c>
      <c r="E58" s="109">
        <f t="shared" si="4"/>
        <v>0</v>
      </c>
      <c r="F58" s="112" t="s">
        <v>85</v>
      </c>
      <c r="G58" s="139"/>
      <c r="H58" s="111">
        <v>25</v>
      </c>
      <c r="I58" s="109">
        <f t="shared" si="5"/>
        <v>0</v>
      </c>
      <c r="J58" s="110" t="s">
        <v>224</v>
      </c>
      <c r="K58" s="138"/>
      <c r="L58" s="105">
        <v>15</v>
      </c>
      <c r="M58" s="109">
        <f t="shared" si="6"/>
        <v>0</v>
      </c>
    </row>
    <row r="59" spans="2:13" s="97" customFormat="1" x14ac:dyDescent="0.35">
      <c r="B59" s="112" t="s">
        <v>72</v>
      </c>
      <c r="C59" s="139"/>
      <c r="D59" s="111">
        <v>5</v>
      </c>
      <c r="E59" s="109">
        <f t="shared" si="4"/>
        <v>0</v>
      </c>
      <c r="F59" s="110" t="s">
        <v>66</v>
      </c>
      <c r="G59" s="139"/>
      <c r="H59" s="111">
        <v>20</v>
      </c>
      <c r="I59" s="109">
        <f t="shared" si="5"/>
        <v>0</v>
      </c>
      <c r="J59" s="110" t="s">
        <v>198</v>
      </c>
      <c r="K59" s="138"/>
      <c r="L59" s="105">
        <v>5</v>
      </c>
      <c r="M59" s="109">
        <f t="shared" si="6"/>
        <v>0</v>
      </c>
    </row>
    <row r="60" spans="2:13" s="97" customFormat="1" x14ac:dyDescent="0.35">
      <c r="B60" s="110" t="s">
        <v>168</v>
      </c>
      <c r="C60" s="139"/>
      <c r="D60" s="111">
        <v>2</v>
      </c>
      <c r="E60" s="109">
        <f t="shared" si="4"/>
        <v>0</v>
      </c>
      <c r="F60" s="110" t="s">
        <v>161</v>
      </c>
      <c r="G60" s="139"/>
      <c r="H60" s="111">
        <v>10</v>
      </c>
      <c r="I60" s="109">
        <f t="shared" si="5"/>
        <v>0</v>
      </c>
      <c r="J60" s="110" t="s">
        <v>151</v>
      </c>
      <c r="K60" s="138"/>
      <c r="L60" s="105">
        <v>5</v>
      </c>
      <c r="M60" s="109">
        <f t="shared" si="6"/>
        <v>0</v>
      </c>
    </row>
    <row r="61" spans="2:13" s="97" customFormat="1" x14ac:dyDescent="0.35">
      <c r="B61" s="110" t="s">
        <v>327</v>
      </c>
      <c r="C61" s="138"/>
      <c r="D61" s="105">
        <v>5</v>
      </c>
      <c r="E61" s="109">
        <f t="shared" si="4"/>
        <v>0</v>
      </c>
      <c r="F61" s="110" t="s">
        <v>86</v>
      </c>
      <c r="G61" s="139"/>
      <c r="H61" s="111">
        <v>5</v>
      </c>
      <c r="I61" s="109">
        <f t="shared" si="5"/>
        <v>0</v>
      </c>
      <c r="J61" s="110" t="s">
        <v>66</v>
      </c>
      <c r="K61" s="139"/>
      <c r="L61" s="111">
        <v>20</v>
      </c>
      <c r="M61" s="109">
        <f t="shared" si="6"/>
        <v>0</v>
      </c>
    </row>
    <row r="62" spans="2:13" s="97" customFormat="1" x14ac:dyDescent="0.35">
      <c r="B62" s="112" t="s">
        <v>326</v>
      </c>
      <c r="C62" s="141"/>
      <c r="D62" s="113">
        <v>25</v>
      </c>
      <c r="E62" s="109">
        <f t="shared" si="4"/>
        <v>0</v>
      </c>
      <c r="F62" s="112" t="s">
        <v>88</v>
      </c>
      <c r="G62" s="139"/>
      <c r="H62" s="111">
        <v>5</v>
      </c>
      <c r="I62" s="109">
        <f t="shared" si="5"/>
        <v>0</v>
      </c>
      <c r="J62" s="112" t="s">
        <v>253</v>
      </c>
      <c r="K62" s="139"/>
      <c r="L62" s="111">
        <v>40</v>
      </c>
      <c r="M62" s="109">
        <f t="shared" si="6"/>
        <v>0</v>
      </c>
    </row>
    <row r="63" spans="2:13" s="97" customFormat="1" x14ac:dyDescent="0.35">
      <c r="B63" s="110" t="s">
        <v>74</v>
      </c>
      <c r="C63" s="136"/>
      <c r="D63" s="105">
        <v>10</v>
      </c>
      <c r="E63" s="109">
        <f t="shared" si="4"/>
        <v>0</v>
      </c>
      <c r="F63" s="110" t="s">
        <v>87</v>
      </c>
      <c r="G63" s="139"/>
      <c r="H63" s="111">
        <v>20</v>
      </c>
      <c r="I63" s="109">
        <f t="shared" si="5"/>
        <v>0</v>
      </c>
      <c r="J63" s="110" t="s">
        <v>91</v>
      </c>
      <c r="K63" s="139"/>
      <c r="L63" s="111">
        <v>10</v>
      </c>
      <c r="M63" s="109">
        <f t="shared" si="6"/>
        <v>0</v>
      </c>
    </row>
    <row r="64" spans="2:13" s="97" customFormat="1" x14ac:dyDescent="0.35">
      <c r="B64" s="110" t="s">
        <v>73</v>
      </c>
      <c r="C64" s="136"/>
      <c r="D64" s="105">
        <v>5</v>
      </c>
      <c r="E64" s="109">
        <f t="shared" si="4"/>
        <v>0</v>
      </c>
      <c r="F64" s="110" t="s">
        <v>207</v>
      </c>
      <c r="G64" s="139"/>
      <c r="H64" s="111">
        <v>6</v>
      </c>
      <c r="I64" s="109">
        <f t="shared" si="5"/>
        <v>0</v>
      </c>
      <c r="J64" s="110" t="s">
        <v>92</v>
      </c>
      <c r="K64" s="139"/>
      <c r="L64" s="111">
        <v>10</v>
      </c>
      <c r="M64" s="109">
        <f t="shared" si="6"/>
        <v>0</v>
      </c>
    </row>
    <row r="65" spans="2:13" s="97" customFormat="1" x14ac:dyDescent="0.35">
      <c r="B65" s="110" t="s">
        <v>75</v>
      </c>
      <c r="C65" s="141"/>
      <c r="D65" s="113">
        <v>60</v>
      </c>
      <c r="E65" s="109">
        <f t="shared" si="4"/>
        <v>0</v>
      </c>
      <c r="F65" s="110" t="s">
        <v>254</v>
      </c>
      <c r="G65" s="139"/>
      <c r="H65" s="111">
        <v>5</v>
      </c>
      <c r="I65" s="109">
        <f t="shared" si="5"/>
        <v>0</v>
      </c>
      <c r="J65" s="110" t="s">
        <v>162</v>
      </c>
      <c r="K65" s="139"/>
      <c r="L65" s="111">
        <v>5</v>
      </c>
      <c r="M65" s="109">
        <f t="shared" si="6"/>
        <v>0</v>
      </c>
    </row>
    <row r="66" spans="2:13" s="97" customFormat="1" ht="15" thickBot="1" x14ac:dyDescent="0.4">
      <c r="B66" s="112" t="s">
        <v>229</v>
      </c>
      <c r="C66" s="139"/>
      <c r="D66" s="111">
        <v>5</v>
      </c>
      <c r="E66" s="109">
        <f t="shared" si="4"/>
        <v>0</v>
      </c>
      <c r="F66" s="112" t="s">
        <v>238</v>
      </c>
      <c r="G66" s="139"/>
      <c r="H66" s="111">
        <v>5</v>
      </c>
      <c r="I66" s="109">
        <f t="shared" si="5"/>
        <v>0</v>
      </c>
      <c r="J66" s="110" t="s">
        <v>238</v>
      </c>
      <c r="K66" s="139"/>
      <c r="L66" s="111">
        <v>5</v>
      </c>
      <c r="M66" s="109">
        <f t="shared" si="6"/>
        <v>0</v>
      </c>
    </row>
    <row r="67" spans="2:13" s="97" customFormat="1" ht="15" thickBot="1" x14ac:dyDescent="0.4">
      <c r="B67" s="244" t="s">
        <v>94</v>
      </c>
      <c r="C67" s="245"/>
      <c r="D67" s="246"/>
      <c r="E67" s="116">
        <f>SUM(E7:E66)</f>
        <v>0</v>
      </c>
      <c r="F67" s="244" t="s">
        <v>94</v>
      </c>
      <c r="G67" s="245"/>
      <c r="H67" s="246"/>
      <c r="I67" s="116">
        <f>SUM(I7:I66)</f>
        <v>0</v>
      </c>
      <c r="J67" s="244" t="s">
        <v>94</v>
      </c>
      <c r="K67" s="245"/>
      <c r="L67" s="246"/>
      <c r="M67" s="116">
        <f>SUM(M7:M66)</f>
        <v>0</v>
      </c>
    </row>
    <row r="68" spans="2:13" s="97" customFormat="1" ht="15" thickBot="1" x14ac:dyDescent="0.4">
      <c r="D68" s="98"/>
      <c r="E68" s="98"/>
      <c r="I68" s="98"/>
      <c r="J68" s="244" t="s">
        <v>95</v>
      </c>
      <c r="K68" s="245"/>
      <c r="L68" s="246"/>
      <c r="M68" s="116">
        <f>+E67+I67+M67</f>
        <v>0</v>
      </c>
    </row>
    <row r="69" spans="2:13" s="97" customFormat="1" x14ac:dyDescent="0.35">
      <c r="D69" s="98"/>
      <c r="E69" s="98"/>
      <c r="I69" s="98"/>
      <c r="J69" s="117"/>
      <c r="K69" s="117"/>
      <c r="L69" s="117"/>
      <c r="M69" s="118"/>
    </row>
    <row r="70" spans="2:13" s="97" customFormat="1" ht="18" customHeight="1" x14ac:dyDescent="0.35">
      <c r="B70" s="95" t="s">
        <v>27</v>
      </c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</row>
    <row r="71" spans="2:13" s="97" customFormat="1" x14ac:dyDescent="0.35">
      <c r="B71" s="95" t="s">
        <v>26</v>
      </c>
      <c r="C71" s="248"/>
      <c r="D71" s="248"/>
      <c r="E71" s="248"/>
      <c r="F71" s="248"/>
      <c r="I71" s="98"/>
      <c r="M71" s="98"/>
    </row>
    <row r="72" spans="2:13" s="97" customFormat="1" x14ac:dyDescent="0.35">
      <c r="B72" s="95" t="s">
        <v>272</v>
      </c>
      <c r="C72" s="247"/>
      <c r="D72" s="247"/>
      <c r="E72" s="247"/>
      <c r="F72" s="247"/>
      <c r="I72" s="98"/>
      <c r="M72" s="99" t="s">
        <v>97</v>
      </c>
    </row>
    <row r="73" spans="2:13" s="97" customFormat="1" ht="5.25" customHeight="1" thickBot="1" x14ac:dyDescent="0.4">
      <c r="D73" s="98"/>
      <c r="E73" s="98"/>
      <c r="I73" s="98"/>
      <c r="M73" s="98"/>
    </row>
    <row r="74" spans="2:13" s="97" customFormat="1" ht="15" thickBot="1" x14ac:dyDescent="0.4">
      <c r="B74" s="100" t="s">
        <v>28</v>
      </c>
      <c r="C74" s="101" t="s">
        <v>29</v>
      </c>
      <c r="D74" s="102" t="s">
        <v>30</v>
      </c>
      <c r="E74" s="103" t="s">
        <v>14</v>
      </c>
      <c r="F74" s="100" t="s">
        <v>28</v>
      </c>
      <c r="G74" s="101" t="s">
        <v>29</v>
      </c>
      <c r="H74" s="102" t="s">
        <v>30</v>
      </c>
      <c r="I74" s="103" t="s">
        <v>14</v>
      </c>
      <c r="J74" s="100" t="s">
        <v>28</v>
      </c>
      <c r="K74" s="101" t="s">
        <v>29</v>
      </c>
      <c r="L74" s="102" t="s">
        <v>30</v>
      </c>
      <c r="M74" s="103" t="s">
        <v>14</v>
      </c>
    </row>
    <row r="75" spans="2:13" s="97" customFormat="1" ht="15" thickBot="1" x14ac:dyDescent="0.4">
      <c r="B75" s="241" t="s">
        <v>99</v>
      </c>
      <c r="C75" s="242"/>
      <c r="D75" s="242"/>
      <c r="E75" s="243"/>
      <c r="F75" s="241" t="s">
        <v>98</v>
      </c>
      <c r="G75" s="242"/>
      <c r="H75" s="242"/>
      <c r="I75" s="243"/>
      <c r="J75" s="241" t="s">
        <v>100</v>
      </c>
      <c r="K75" s="242"/>
      <c r="L75" s="242"/>
      <c r="M75" s="243"/>
    </row>
    <row r="76" spans="2:13" s="97" customFormat="1" x14ac:dyDescent="0.35">
      <c r="B76" s="110" t="s">
        <v>101</v>
      </c>
      <c r="C76" s="136"/>
      <c r="D76" s="105">
        <v>60</v>
      </c>
      <c r="E76" s="119">
        <f t="shared" ref="E76:E105" si="7">+C76*D76</f>
        <v>0</v>
      </c>
      <c r="F76" s="110" t="s">
        <v>101</v>
      </c>
      <c r="G76" s="136"/>
      <c r="H76" s="105">
        <v>60</v>
      </c>
      <c r="I76" s="109">
        <f t="shared" ref="I76:I105" si="8">+G76*H76</f>
        <v>0</v>
      </c>
      <c r="J76" s="120" t="s">
        <v>112</v>
      </c>
      <c r="K76" s="140"/>
      <c r="L76" s="113">
        <v>45</v>
      </c>
      <c r="M76" s="121">
        <f t="shared" ref="M76:M105" si="9">+K76*L76</f>
        <v>0</v>
      </c>
    </row>
    <row r="77" spans="2:13" s="97" customFormat="1" x14ac:dyDescent="0.35">
      <c r="B77" s="122" t="s">
        <v>111</v>
      </c>
      <c r="C77" s="136"/>
      <c r="D77" s="105">
        <v>40</v>
      </c>
      <c r="E77" s="109">
        <f t="shared" si="7"/>
        <v>0</v>
      </c>
      <c r="F77" s="122" t="s">
        <v>111</v>
      </c>
      <c r="G77" s="138"/>
      <c r="H77" s="105">
        <v>40</v>
      </c>
      <c r="I77" s="109">
        <f t="shared" si="8"/>
        <v>0</v>
      </c>
      <c r="J77" s="123" t="s">
        <v>113</v>
      </c>
      <c r="K77" s="140"/>
      <c r="L77" s="113">
        <v>40</v>
      </c>
      <c r="M77" s="109">
        <f t="shared" si="9"/>
        <v>0</v>
      </c>
    </row>
    <row r="78" spans="2:13" s="97" customFormat="1" x14ac:dyDescent="0.35">
      <c r="B78" s="122" t="s">
        <v>102</v>
      </c>
      <c r="C78" s="136"/>
      <c r="D78" s="105">
        <v>20</v>
      </c>
      <c r="E78" s="109">
        <f t="shared" si="7"/>
        <v>0</v>
      </c>
      <c r="F78" s="122" t="s">
        <v>102</v>
      </c>
      <c r="G78" s="138"/>
      <c r="H78" s="105">
        <v>20</v>
      </c>
      <c r="I78" s="109">
        <f t="shared" si="8"/>
        <v>0</v>
      </c>
      <c r="J78" s="122" t="s">
        <v>102</v>
      </c>
      <c r="K78" s="138"/>
      <c r="L78" s="105">
        <v>20</v>
      </c>
      <c r="M78" s="109">
        <f t="shared" si="9"/>
        <v>0</v>
      </c>
    </row>
    <row r="79" spans="2:13" s="97" customFormat="1" x14ac:dyDescent="0.35">
      <c r="B79" s="110" t="s">
        <v>282</v>
      </c>
      <c r="C79" s="136"/>
      <c r="D79" s="105">
        <v>30</v>
      </c>
      <c r="E79" s="109">
        <f t="shared" si="7"/>
        <v>0</v>
      </c>
      <c r="F79" s="110" t="s">
        <v>282</v>
      </c>
      <c r="G79" s="138"/>
      <c r="H79" s="105">
        <v>10</v>
      </c>
      <c r="I79" s="109">
        <f t="shared" si="8"/>
        <v>0</v>
      </c>
      <c r="J79" s="110" t="s">
        <v>282</v>
      </c>
      <c r="K79" s="138"/>
      <c r="L79" s="105">
        <v>30</v>
      </c>
      <c r="M79" s="109">
        <f t="shared" si="9"/>
        <v>0</v>
      </c>
    </row>
    <row r="80" spans="2:13" s="97" customFormat="1" x14ac:dyDescent="0.35">
      <c r="B80" s="110" t="s">
        <v>169</v>
      </c>
      <c r="C80" s="136"/>
      <c r="D80" s="105">
        <v>5</v>
      </c>
      <c r="E80" s="109">
        <f t="shared" si="7"/>
        <v>0</v>
      </c>
      <c r="F80" s="110" t="s">
        <v>169</v>
      </c>
      <c r="G80" s="138"/>
      <c r="H80" s="105">
        <v>5</v>
      </c>
      <c r="I80" s="109">
        <f t="shared" si="8"/>
        <v>0</v>
      </c>
      <c r="J80" s="110" t="s">
        <v>169</v>
      </c>
      <c r="K80" s="138"/>
      <c r="L80" s="105">
        <v>5</v>
      </c>
      <c r="M80" s="109">
        <f t="shared" si="9"/>
        <v>0</v>
      </c>
    </row>
    <row r="81" spans="2:13" s="97" customFormat="1" x14ac:dyDescent="0.35">
      <c r="B81" s="110" t="s">
        <v>34</v>
      </c>
      <c r="C81" s="136"/>
      <c r="D81" s="105">
        <v>15</v>
      </c>
      <c r="E81" s="109">
        <f t="shared" si="7"/>
        <v>0</v>
      </c>
      <c r="F81" s="110" t="s">
        <v>34</v>
      </c>
      <c r="G81" s="138"/>
      <c r="H81" s="105">
        <v>15</v>
      </c>
      <c r="I81" s="109">
        <f t="shared" si="8"/>
        <v>0</v>
      </c>
      <c r="J81" s="110" t="s">
        <v>34</v>
      </c>
      <c r="K81" s="138"/>
      <c r="L81" s="105">
        <v>15</v>
      </c>
      <c r="M81" s="109">
        <f t="shared" si="9"/>
        <v>0</v>
      </c>
    </row>
    <row r="82" spans="2:13" s="97" customFormat="1" x14ac:dyDescent="0.35">
      <c r="B82" s="110" t="s">
        <v>36</v>
      </c>
      <c r="C82" s="136"/>
      <c r="D82" s="105">
        <v>30</v>
      </c>
      <c r="E82" s="109">
        <f t="shared" si="7"/>
        <v>0</v>
      </c>
      <c r="F82" s="110" t="s">
        <v>36</v>
      </c>
      <c r="G82" s="138"/>
      <c r="H82" s="105">
        <v>30</v>
      </c>
      <c r="I82" s="109">
        <f t="shared" si="8"/>
        <v>0</v>
      </c>
      <c r="J82" s="110" t="s">
        <v>36</v>
      </c>
      <c r="K82" s="138"/>
      <c r="L82" s="105">
        <v>30</v>
      </c>
      <c r="M82" s="109">
        <f t="shared" si="9"/>
        <v>0</v>
      </c>
    </row>
    <row r="83" spans="2:13" s="97" customFormat="1" x14ac:dyDescent="0.35">
      <c r="B83" s="110" t="s">
        <v>50</v>
      </c>
      <c r="C83" s="136"/>
      <c r="D83" s="105">
        <v>10</v>
      </c>
      <c r="E83" s="109">
        <f t="shared" si="7"/>
        <v>0</v>
      </c>
      <c r="F83" s="110" t="s">
        <v>273</v>
      </c>
      <c r="G83" s="138"/>
      <c r="H83" s="105">
        <v>5</v>
      </c>
      <c r="I83" s="109">
        <f t="shared" si="8"/>
        <v>0</v>
      </c>
      <c r="J83" s="110" t="s">
        <v>273</v>
      </c>
      <c r="K83" s="138"/>
      <c r="L83" s="105">
        <v>10</v>
      </c>
      <c r="M83" s="109">
        <f t="shared" si="9"/>
        <v>0</v>
      </c>
    </row>
    <row r="84" spans="2:13" s="97" customFormat="1" x14ac:dyDescent="0.35">
      <c r="B84" s="110" t="s">
        <v>54</v>
      </c>
      <c r="C84" s="136"/>
      <c r="D84" s="105">
        <v>5</v>
      </c>
      <c r="E84" s="109">
        <f t="shared" si="7"/>
        <v>0</v>
      </c>
      <c r="F84" s="110" t="s">
        <v>54</v>
      </c>
      <c r="G84" s="138"/>
      <c r="H84" s="105">
        <v>15</v>
      </c>
      <c r="I84" s="109">
        <f t="shared" si="8"/>
        <v>0</v>
      </c>
      <c r="J84" s="110" t="s">
        <v>54</v>
      </c>
      <c r="K84" s="138"/>
      <c r="L84" s="105">
        <v>5</v>
      </c>
      <c r="M84" s="109">
        <f t="shared" si="9"/>
        <v>0</v>
      </c>
    </row>
    <row r="85" spans="2:13" s="97" customFormat="1" x14ac:dyDescent="0.35">
      <c r="B85" s="110" t="s">
        <v>51</v>
      </c>
      <c r="C85" s="136"/>
      <c r="D85" s="105">
        <v>15</v>
      </c>
      <c r="E85" s="109">
        <f t="shared" si="7"/>
        <v>0</v>
      </c>
      <c r="F85" s="110" t="s">
        <v>51</v>
      </c>
      <c r="G85" s="138"/>
      <c r="H85" s="105">
        <v>15</v>
      </c>
      <c r="I85" s="109">
        <f t="shared" si="8"/>
        <v>0</v>
      </c>
      <c r="J85" s="110" t="s">
        <v>51</v>
      </c>
      <c r="K85" s="138"/>
      <c r="L85" s="105">
        <v>15</v>
      </c>
      <c r="M85" s="109">
        <f t="shared" si="9"/>
        <v>0</v>
      </c>
    </row>
    <row r="86" spans="2:13" s="97" customFormat="1" x14ac:dyDescent="0.35">
      <c r="B86" s="110" t="s">
        <v>103</v>
      </c>
      <c r="C86" s="136"/>
      <c r="D86" s="105">
        <v>5</v>
      </c>
      <c r="E86" s="109">
        <f t="shared" si="7"/>
        <v>0</v>
      </c>
      <c r="F86" s="110" t="s">
        <v>144</v>
      </c>
      <c r="G86" s="138"/>
      <c r="H86" s="105">
        <v>10</v>
      </c>
      <c r="I86" s="109">
        <f t="shared" si="8"/>
        <v>0</v>
      </c>
      <c r="J86" s="110" t="s">
        <v>103</v>
      </c>
      <c r="K86" s="138"/>
      <c r="L86" s="105">
        <v>5</v>
      </c>
      <c r="M86" s="109">
        <f t="shared" si="9"/>
        <v>0</v>
      </c>
    </row>
    <row r="87" spans="2:13" s="97" customFormat="1" x14ac:dyDescent="0.35">
      <c r="B87" s="110" t="s">
        <v>171</v>
      </c>
      <c r="C87" s="136"/>
      <c r="D87" s="105">
        <v>20</v>
      </c>
      <c r="E87" s="109">
        <f t="shared" si="7"/>
        <v>0</v>
      </c>
      <c r="F87" s="110" t="s">
        <v>171</v>
      </c>
      <c r="G87" s="138"/>
      <c r="H87" s="105">
        <v>20</v>
      </c>
      <c r="I87" s="109">
        <f t="shared" si="8"/>
        <v>0</v>
      </c>
      <c r="J87" s="110" t="s">
        <v>171</v>
      </c>
      <c r="K87" s="138"/>
      <c r="L87" s="105">
        <v>20</v>
      </c>
      <c r="M87" s="109">
        <f t="shared" si="9"/>
        <v>0</v>
      </c>
    </row>
    <row r="88" spans="2:13" s="97" customFormat="1" x14ac:dyDescent="0.35">
      <c r="B88" s="110" t="s">
        <v>104</v>
      </c>
      <c r="C88" s="136"/>
      <c r="D88" s="105">
        <v>30</v>
      </c>
      <c r="E88" s="109">
        <f t="shared" si="7"/>
        <v>0</v>
      </c>
      <c r="F88" s="110" t="s">
        <v>104</v>
      </c>
      <c r="G88" s="138"/>
      <c r="H88" s="105">
        <v>30</v>
      </c>
      <c r="I88" s="109">
        <f t="shared" si="8"/>
        <v>0</v>
      </c>
      <c r="J88" s="110" t="s">
        <v>104</v>
      </c>
      <c r="K88" s="138"/>
      <c r="L88" s="105">
        <v>30</v>
      </c>
      <c r="M88" s="109">
        <f t="shared" si="9"/>
        <v>0</v>
      </c>
    </row>
    <row r="89" spans="2:13" s="97" customFormat="1" x14ac:dyDescent="0.35">
      <c r="B89" s="110" t="s">
        <v>70</v>
      </c>
      <c r="C89" s="136"/>
      <c r="D89" s="105">
        <v>35</v>
      </c>
      <c r="E89" s="109">
        <f t="shared" si="7"/>
        <v>0</v>
      </c>
      <c r="F89" s="110" t="s">
        <v>70</v>
      </c>
      <c r="G89" s="138"/>
      <c r="H89" s="105">
        <v>35</v>
      </c>
      <c r="I89" s="109">
        <f t="shared" si="8"/>
        <v>0</v>
      </c>
      <c r="J89" s="110" t="s">
        <v>70</v>
      </c>
      <c r="K89" s="138"/>
      <c r="L89" s="105">
        <v>35</v>
      </c>
      <c r="M89" s="109">
        <f t="shared" si="9"/>
        <v>0</v>
      </c>
    </row>
    <row r="90" spans="2:13" s="97" customFormat="1" x14ac:dyDescent="0.35">
      <c r="B90" s="110" t="s">
        <v>105</v>
      </c>
      <c r="C90" s="136"/>
      <c r="D90" s="105">
        <v>25</v>
      </c>
      <c r="E90" s="109">
        <f t="shared" si="7"/>
        <v>0</v>
      </c>
      <c r="F90" s="110" t="s">
        <v>105</v>
      </c>
      <c r="G90" s="138"/>
      <c r="H90" s="105">
        <v>25</v>
      </c>
      <c r="I90" s="109">
        <f t="shared" si="8"/>
        <v>0</v>
      </c>
      <c r="J90" s="110" t="s">
        <v>105</v>
      </c>
      <c r="K90" s="138"/>
      <c r="L90" s="105">
        <v>25</v>
      </c>
      <c r="M90" s="109">
        <f t="shared" si="9"/>
        <v>0</v>
      </c>
    </row>
    <row r="91" spans="2:13" s="97" customFormat="1" x14ac:dyDescent="0.35">
      <c r="B91" s="110" t="s">
        <v>106</v>
      </c>
      <c r="C91" s="136"/>
      <c r="D91" s="105">
        <v>5</v>
      </c>
      <c r="E91" s="109">
        <f t="shared" si="7"/>
        <v>0</v>
      </c>
      <c r="F91" s="110" t="s">
        <v>106</v>
      </c>
      <c r="G91" s="138"/>
      <c r="H91" s="105">
        <v>5</v>
      </c>
      <c r="I91" s="109">
        <f t="shared" si="8"/>
        <v>0</v>
      </c>
      <c r="J91" s="110" t="s">
        <v>106</v>
      </c>
      <c r="K91" s="138"/>
      <c r="L91" s="105">
        <v>5</v>
      </c>
      <c r="M91" s="109">
        <f t="shared" si="9"/>
        <v>0</v>
      </c>
    </row>
    <row r="92" spans="2:13" s="97" customFormat="1" x14ac:dyDescent="0.35">
      <c r="B92" s="110" t="s">
        <v>172</v>
      </c>
      <c r="C92" s="136"/>
      <c r="D92" s="105">
        <v>10</v>
      </c>
      <c r="E92" s="109">
        <f t="shared" si="7"/>
        <v>0</v>
      </c>
      <c r="F92" s="110" t="s">
        <v>173</v>
      </c>
      <c r="G92" s="138"/>
      <c r="H92" s="105">
        <v>5</v>
      </c>
      <c r="I92" s="109">
        <f t="shared" si="8"/>
        <v>0</v>
      </c>
      <c r="J92" s="110" t="s">
        <v>173</v>
      </c>
      <c r="K92" s="138"/>
      <c r="L92" s="105">
        <v>5</v>
      </c>
      <c r="M92" s="109">
        <f t="shared" si="9"/>
        <v>0</v>
      </c>
    </row>
    <row r="93" spans="2:13" s="97" customFormat="1" x14ac:dyDescent="0.35">
      <c r="B93" s="110" t="s">
        <v>39</v>
      </c>
      <c r="C93" s="136"/>
      <c r="D93" s="105">
        <v>10</v>
      </c>
      <c r="E93" s="109">
        <f t="shared" si="7"/>
        <v>0</v>
      </c>
      <c r="F93" s="110" t="s">
        <v>39</v>
      </c>
      <c r="G93" s="138"/>
      <c r="H93" s="105">
        <v>10</v>
      </c>
      <c r="I93" s="109">
        <f t="shared" si="8"/>
        <v>0</v>
      </c>
      <c r="J93" s="110" t="s">
        <v>39</v>
      </c>
      <c r="K93" s="138"/>
      <c r="L93" s="105">
        <v>10</v>
      </c>
      <c r="M93" s="109">
        <f t="shared" si="9"/>
        <v>0</v>
      </c>
    </row>
    <row r="94" spans="2:13" s="97" customFormat="1" x14ac:dyDescent="0.35">
      <c r="B94" s="110" t="s">
        <v>64</v>
      </c>
      <c r="C94" s="136"/>
      <c r="D94" s="105">
        <v>5</v>
      </c>
      <c r="E94" s="109">
        <f t="shared" si="7"/>
        <v>0</v>
      </c>
      <c r="F94" s="110" t="s">
        <v>64</v>
      </c>
      <c r="G94" s="138"/>
      <c r="H94" s="105">
        <v>5</v>
      </c>
      <c r="I94" s="109">
        <f t="shared" si="8"/>
        <v>0</v>
      </c>
      <c r="J94" s="110" t="s">
        <v>64</v>
      </c>
      <c r="K94" s="138"/>
      <c r="L94" s="105">
        <v>5</v>
      </c>
      <c r="M94" s="109">
        <f t="shared" si="9"/>
        <v>0</v>
      </c>
    </row>
    <row r="95" spans="2:13" s="97" customFormat="1" x14ac:dyDescent="0.35">
      <c r="B95" s="110" t="s">
        <v>42</v>
      </c>
      <c r="C95" s="136"/>
      <c r="D95" s="105">
        <v>2</v>
      </c>
      <c r="E95" s="109">
        <f t="shared" si="7"/>
        <v>0</v>
      </c>
      <c r="F95" s="110" t="s">
        <v>42</v>
      </c>
      <c r="G95" s="138"/>
      <c r="H95" s="105">
        <v>2</v>
      </c>
      <c r="I95" s="109">
        <f t="shared" si="8"/>
        <v>0</v>
      </c>
      <c r="J95" s="110" t="s">
        <v>42</v>
      </c>
      <c r="K95" s="138"/>
      <c r="L95" s="105">
        <v>5</v>
      </c>
      <c r="M95" s="109">
        <f t="shared" si="9"/>
        <v>0</v>
      </c>
    </row>
    <row r="96" spans="2:13" s="97" customFormat="1" x14ac:dyDescent="0.35">
      <c r="B96" s="110" t="s">
        <v>153</v>
      </c>
      <c r="C96" s="138"/>
      <c r="D96" s="105">
        <v>15</v>
      </c>
      <c r="E96" s="109">
        <f t="shared" si="7"/>
        <v>0</v>
      </c>
      <c r="F96" s="110" t="s">
        <v>168</v>
      </c>
      <c r="G96" s="138"/>
      <c r="H96" s="105">
        <v>2</v>
      </c>
      <c r="I96" s="109">
        <f t="shared" si="8"/>
        <v>0</v>
      </c>
      <c r="J96" s="110" t="s">
        <v>168</v>
      </c>
      <c r="K96" s="138"/>
      <c r="L96" s="105">
        <v>2</v>
      </c>
      <c r="M96" s="109">
        <f t="shared" si="9"/>
        <v>0</v>
      </c>
    </row>
    <row r="97" spans="2:13" s="97" customFormat="1" x14ac:dyDescent="0.35">
      <c r="B97" s="110" t="s">
        <v>108</v>
      </c>
      <c r="C97" s="136"/>
      <c r="D97" s="105">
        <v>5</v>
      </c>
      <c r="E97" s="109">
        <f t="shared" si="7"/>
        <v>0</v>
      </c>
      <c r="F97" s="110" t="s">
        <v>66</v>
      </c>
      <c r="G97" s="138"/>
      <c r="H97" s="105">
        <v>10</v>
      </c>
      <c r="I97" s="109">
        <f t="shared" si="8"/>
        <v>0</v>
      </c>
      <c r="J97" s="110" t="s">
        <v>107</v>
      </c>
      <c r="K97" s="138"/>
      <c r="L97" s="105">
        <v>10</v>
      </c>
      <c r="M97" s="109">
        <f t="shared" si="9"/>
        <v>0</v>
      </c>
    </row>
    <row r="98" spans="2:13" s="97" customFormat="1" x14ac:dyDescent="0.35">
      <c r="B98" s="110" t="s">
        <v>107</v>
      </c>
      <c r="C98" s="136"/>
      <c r="D98" s="105">
        <v>3</v>
      </c>
      <c r="E98" s="109">
        <f t="shared" si="7"/>
        <v>0</v>
      </c>
      <c r="F98" s="110" t="s">
        <v>45</v>
      </c>
      <c r="G98" s="136"/>
      <c r="H98" s="105">
        <v>10</v>
      </c>
      <c r="I98" s="109">
        <f t="shared" si="8"/>
        <v>0</v>
      </c>
      <c r="J98" s="110" t="s">
        <v>66</v>
      </c>
      <c r="K98" s="138"/>
      <c r="L98" s="105">
        <v>10</v>
      </c>
      <c r="M98" s="109">
        <f t="shared" si="9"/>
        <v>0</v>
      </c>
    </row>
    <row r="99" spans="2:13" s="97" customFormat="1" x14ac:dyDescent="0.35">
      <c r="B99" s="110" t="s">
        <v>66</v>
      </c>
      <c r="C99" s="136"/>
      <c r="D99" s="105">
        <v>10</v>
      </c>
      <c r="E99" s="109">
        <f t="shared" si="7"/>
        <v>0</v>
      </c>
      <c r="F99" s="110" t="s">
        <v>149</v>
      </c>
      <c r="G99" s="138"/>
      <c r="H99" s="105">
        <v>10</v>
      </c>
      <c r="I99" s="109">
        <f t="shared" si="8"/>
        <v>0</v>
      </c>
      <c r="J99" s="110" t="s">
        <v>45</v>
      </c>
      <c r="K99" s="138"/>
      <c r="L99" s="105">
        <v>10</v>
      </c>
      <c r="M99" s="109">
        <f t="shared" si="9"/>
        <v>0</v>
      </c>
    </row>
    <row r="100" spans="2:13" s="97" customFormat="1" x14ac:dyDescent="0.35">
      <c r="B100" s="110" t="s">
        <v>45</v>
      </c>
      <c r="C100" s="136"/>
      <c r="D100" s="105">
        <v>10</v>
      </c>
      <c r="E100" s="109">
        <f t="shared" si="7"/>
        <v>0</v>
      </c>
      <c r="F100" s="110" t="s">
        <v>156</v>
      </c>
      <c r="G100" s="138"/>
      <c r="H100" s="105">
        <v>60</v>
      </c>
      <c r="I100" s="109">
        <f t="shared" si="8"/>
        <v>0</v>
      </c>
      <c r="J100" s="110" t="s">
        <v>140</v>
      </c>
      <c r="K100" s="138"/>
      <c r="L100" s="105">
        <v>30</v>
      </c>
      <c r="M100" s="109">
        <f t="shared" si="9"/>
        <v>0</v>
      </c>
    </row>
    <row r="101" spans="2:13" s="97" customFormat="1" x14ac:dyDescent="0.35">
      <c r="B101" s="110" t="s">
        <v>149</v>
      </c>
      <c r="C101" s="136"/>
      <c r="D101" s="105">
        <v>10</v>
      </c>
      <c r="E101" s="109">
        <f t="shared" si="7"/>
        <v>0</v>
      </c>
      <c r="F101" s="110" t="s">
        <v>154</v>
      </c>
      <c r="G101" s="138"/>
      <c r="H101" s="105">
        <v>10</v>
      </c>
      <c r="I101" s="109">
        <f t="shared" si="8"/>
        <v>0</v>
      </c>
      <c r="J101" s="110" t="s">
        <v>109</v>
      </c>
      <c r="K101" s="136"/>
      <c r="L101" s="105">
        <v>60</v>
      </c>
      <c r="M101" s="109">
        <f t="shared" si="9"/>
        <v>0</v>
      </c>
    </row>
    <row r="102" spans="2:13" s="97" customFormat="1" x14ac:dyDescent="0.35">
      <c r="B102" s="110" t="s">
        <v>237</v>
      </c>
      <c r="C102" s="136"/>
      <c r="D102" s="105">
        <v>2.5</v>
      </c>
      <c r="E102" s="114">
        <f t="shared" si="7"/>
        <v>0</v>
      </c>
      <c r="F102" s="110" t="s">
        <v>237</v>
      </c>
      <c r="G102" s="136"/>
      <c r="H102" s="105">
        <v>2.5</v>
      </c>
      <c r="I102" s="114">
        <f t="shared" si="8"/>
        <v>0</v>
      </c>
      <c r="J102" s="110" t="s">
        <v>237</v>
      </c>
      <c r="K102" s="136"/>
      <c r="L102" s="124">
        <v>2.5</v>
      </c>
      <c r="M102" s="114">
        <f t="shared" si="9"/>
        <v>0</v>
      </c>
    </row>
    <row r="103" spans="2:13" s="97" customFormat="1" x14ac:dyDescent="0.35">
      <c r="B103" s="110" t="s">
        <v>239</v>
      </c>
      <c r="C103" s="136"/>
      <c r="D103" s="105">
        <v>9</v>
      </c>
      <c r="E103" s="109">
        <f t="shared" si="7"/>
        <v>0</v>
      </c>
      <c r="F103" s="110" t="s">
        <v>239</v>
      </c>
      <c r="G103" s="136"/>
      <c r="H103" s="105">
        <v>9</v>
      </c>
      <c r="I103" s="109">
        <f t="shared" si="8"/>
        <v>0</v>
      </c>
      <c r="J103" s="110" t="s">
        <v>239</v>
      </c>
      <c r="K103" s="136"/>
      <c r="L103" s="105">
        <v>9</v>
      </c>
      <c r="M103" s="109">
        <f t="shared" si="9"/>
        <v>0</v>
      </c>
    </row>
    <row r="104" spans="2:13" s="97" customFormat="1" x14ac:dyDescent="0.35">
      <c r="B104" s="110" t="s">
        <v>240</v>
      </c>
      <c r="C104" s="136"/>
      <c r="D104" s="105">
        <v>8</v>
      </c>
      <c r="E104" s="109">
        <f t="shared" si="7"/>
        <v>0</v>
      </c>
      <c r="F104" s="110" t="s">
        <v>240</v>
      </c>
      <c r="G104" s="136"/>
      <c r="H104" s="105">
        <v>8</v>
      </c>
      <c r="I104" s="109">
        <f t="shared" si="8"/>
        <v>0</v>
      </c>
      <c r="J104" s="110" t="s">
        <v>240</v>
      </c>
      <c r="K104" s="136"/>
      <c r="L104" s="105">
        <v>8</v>
      </c>
      <c r="M104" s="109">
        <f t="shared" si="9"/>
        <v>0</v>
      </c>
    </row>
    <row r="105" spans="2:13" s="97" customFormat="1" ht="15" thickBot="1" x14ac:dyDescent="0.4">
      <c r="B105" s="110" t="s">
        <v>238</v>
      </c>
      <c r="C105" s="136"/>
      <c r="D105" s="105">
        <v>5</v>
      </c>
      <c r="E105" s="109">
        <f t="shared" si="7"/>
        <v>0</v>
      </c>
      <c r="F105" s="110" t="s">
        <v>238</v>
      </c>
      <c r="G105" s="136"/>
      <c r="H105" s="105">
        <v>5</v>
      </c>
      <c r="I105" s="109">
        <f t="shared" si="8"/>
        <v>0</v>
      </c>
      <c r="J105" s="110" t="s">
        <v>238</v>
      </c>
      <c r="K105" s="136"/>
      <c r="L105" s="105">
        <v>5</v>
      </c>
      <c r="M105" s="109">
        <f t="shared" si="9"/>
        <v>0</v>
      </c>
    </row>
    <row r="106" spans="2:13" s="97" customFormat="1" ht="15" thickBot="1" x14ac:dyDescent="0.4">
      <c r="B106" s="241" t="s">
        <v>110</v>
      </c>
      <c r="C106" s="242"/>
      <c r="D106" s="242"/>
      <c r="E106" s="243"/>
      <c r="F106" s="241" t="s">
        <v>114</v>
      </c>
      <c r="G106" s="242"/>
      <c r="H106" s="242"/>
      <c r="I106" s="243"/>
      <c r="J106" s="241" t="s">
        <v>115</v>
      </c>
      <c r="K106" s="242"/>
      <c r="L106" s="242"/>
      <c r="M106" s="243"/>
    </row>
    <row r="107" spans="2:13" s="97" customFormat="1" x14ac:dyDescent="0.35">
      <c r="B107" s="125" t="s">
        <v>112</v>
      </c>
      <c r="C107" s="142"/>
      <c r="D107" s="126">
        <v>45</v>
      </c>
      <c r="E107" s="109">
        <f t="shared" ref="E107:E135" si="10">+C107*D107</f>
        <v>0</v>
      </c>
      <c r="F107" s="110" t="s">
        <v>131</v>
      </c>
      <c r="G107" s="138"/>
      <c r="H107" s="105">
        <v>10</v>
      </c>
      <c r="I107" s="109">
        <f t="shared" ref="I107:I135" si="11">+G107*H107</f>
        <v>0</v>
      </c>
      <c r="J107" s="110" t="s">
        <v>283</v>
      </c>
      <c r="K107" s="138"/>
      <c r="L107" s="105">
        <v>20</v>
      </c>
      <c r="M107" s="109">
        <f t="shared" ref="M107:M135" si="12">+K107*L107</f>
        <v>0</v>
      </c>
    </row>
    <row r="108" spans="2:13" s="97" customFormat="1" x14ac:dyDescent="0.35">
      <c r="B108" s="127" t="s">
        <v>113</v>
      </c>
      <c r="C108" s="143"/>
      <c r="D108" s="128">
        <v>40</v>
      </c>
      <c r="E108" s="109">
        <f t="shared" si="10"/>
        <v>0</v>
      </c>
      <c r="F108" s="110" t="s">
        <v>119</v>
      </c>
      <c r="G108" s="138"/>
      <c r="H108" s="105">
        <v>10</v>
      </c>
      <c r="I108" s="109">
        <f t="shared" si="11"/>
        <v>0</v>
      </c>
      <c r="J108" s="110" t="s">
        <v>212</v>
      </c>
      <c r="K108" s="138"/>
      <c r="L108" s="105">
        <v>10</v>
      </c>
      <c r="M108" s="109">
        <f t="shared" si="12"/>
        <v>0</v>
      </c>
    </row>
    <row r="109" spans="2:13" s="97" customFormat="1" x14ac:dyDescent="0.35">
      <c r="B109" s="129" t="s">
        <v>102</v>
      </c>
      <c r="C109" s="142"/>
      <c r="D109" s="126">
        <v>20</v>
      </c>
      <c r="E109" s="109">
        <f t="shared" si="10"/>
        <v>0</v>
      </c>
      <c r="F109" s="110" t="s">
        <v>34</v>
      </c>
      <c r="G109" s="138"/>
      <c r="H109" s="105">
        <v>15</v>
      </c>
      <c r="I109" s="109">
        <f t="shared" si="11"/>
        <v>0</v>
      </c>
      <c r="J109" s="110" t="s">
        <v>189</v>
      </c>
      <c r="K109" s="138"/>
      <c r="L109" s="105">
        <v>5</v>
      </c>
      <c r="M109" s="109">
        <f t="shared" si="12"/>
        <v>0</v>
      </c>
    </row>
    <row r="110" spans="2:13" s="97" customFormat="1" x14ac:dyDescent="0.35">
      <c r="B110" s="125" t="s">
        <v>282</v>
      </c>
      <c r="C110" s="142"/>
      <c r="D110" s="126">
        <v>30</v>
      </c>
      <c r="E110" s="109">
        <f t="shared" si="10"/>
        <v>0</v>
      </c>
      <c r="F110" s="110" t="s">
        <v>36</v>
      </c>
      <c r="G110" s="138"/>
      <c r="H110" s="105">
        <v>30</v>
      </c>
      <c r="I110" s="109">
        <f t="shared" si="11"/>
        <v>0</v>
      </c>
      <c r="J110" s="110" t="s">
        <v>36</v>
      </c>
      <c r="K110" s="138"/>
      <c r="L110" s="105">
        <v>30</v>
      </c>
      <c r="M110" s="109">
        <f t="shared" si="12"/>
        <v>0</v>
      </c>
    </row>
    <row r="111" spans="2:13" s="97" customFormat="1" x14ac:dyDescent="0.35">
      <c r="B111" s="125" t="s">
        <v>169</v>
      </c>
      <c r="C111" s="142"/>
      <c r="D111" s="126">
        <v>5</v>
      </c>
      <c r="E111" s="109">
        <f t="shared" si="10"/>
        <v>0</v>
      </c>
      <c r="F111" s="110" t="s">
        <v>50</v>
      </c>
      <c r="G111" s="138"/>
      <c r="H111" s="105">
        <v>10</v>
      </c>
      <c r="I111" s="109">
        <f t="shared" si="11"/>
        <v>0</v>
      </c>
      <c r="J111" s="110" t="s">
        <v>213</v>
      </c>
      <c r="K111" s="138"/>
      <c r="L111" s="105">
        <v>15</v>
      </c>
      <c r="M111" s="109">
        <f t="shared" si="12"/>
        <v>0</v>
      </c>
    </row>
    <row r="112" spans="2:13" s="97" customFormat="1" x14ac:dyDescent="0.35">
      <c r="B112" s="125" t="s">
        <v>34</v>
      </c>
      <c r="C112" s="142"/>
      <c r="D112" s="126">
        <v>15</v>
      </c>
      <c r="E112" s="109">
        <f t="shared" si="10"/>
        <v>0</v>
      </c>
      <c r="F112" s="110" t="s">
        <v>54</v>
      </c>
      <c r="G112" s="138"/>
      <c r="H112" s="105">
        <v>20</v>
      </c>
      <c r="I112" s="109">
        <f t="shared" si="11"/>
        <v>0</v>
      </c>
      <c r="J112" s="110" t="s">
        <v>218</v>
      </c>
      <c r="K112" s="138"/>
      <c r="L112" s="105">
        <v>10</v>
      </c>
      <c r="M112" s="109">
        <f t="shared" si="12"/>
        <v>0</v>
      </c>
    </row>
    <row r="113" spans="2:13" s="97" customFormat="1" x14ac:dyDescent="0.35">
      <c r="B113" s="125" t="s">
        <v>36</v>
      </c>
      <c r="C113" s="142"/>
      <c r="D113" s="126">
        <v>30</v>
      </c>
      <c r="E113" s="109">
        <f t="shared" si="10"/>
        <v>0</v>
      </c>
      <c r="F113" s="110" t="s">
        <v>51</v>
      </c>
      <c r="G113" s="138"/>
      <c r="H113" s="105">
        <v>15</v>
      </c>
      <c r="I113" s="109">
        <f t="shared" si="11"/>
        <v>0</v>
      </c>
      <c r="J113" s="110" t="s">
        <v>284</v>
      </c>
      <c r="K113" s="138"/>
      <c r="L113" s="105">
        <v>5</v>
      </c>
      <c r="M113" s="109">
        <f t="shared" si="12"/>
        <v>0</v>
      </c>
    </row>
    <row r="114" spans="2:13" s="97" customFormat="1" x14ac:dyDescent="0.35">
      <c r="B114" s="125" t="s">
        <v>273</v>
      </c>
      <c r="C114" s="142"/>
      <c r="D114" s="126">
        <v>10</v>
      </c>
      <c r="E114" s="109">
        <f t="shared" si="10"/>
        <v>0</v>
      </c>
      <c r="F114" s="110" t="s">
        <v>167</v>
      </c>
      <c r="G114" s="138"/>
      <c r="H114" s="105">
        <v>3</v>
      </c>
      <c r="I114" s="109">
        <f t="shared" si="11"/>
        <v>0</v>
      </c>
      <c r="J114" s="110" t="s">
        <v>164</v>
      </c>
      <c r="K114" s="138"/>
      <c r="L114" s="105">
        <v>5</v>
      </c>
      <c r="M114" s="109">
        <f t="shared" si="12"/>
        <v>0</v>
      </c>
    </row>
    <row r="115" spans="2:13" s="97" customFormat="1" x14ac:dyDescent="0.35">
      <c r="B115" s="125" t="s">
        <v>175</v>
      </c>
      <c r="C115" s="142"/>
      <c r="D115" s="126">
        <v>5</v>
      </c>
      <c r="E115" s="109">
        <f t="shared" si="10"/>
        <v>0</v>
      </c>
      <c r="F115" s="110" t="s">
        <v>70</v>
      </c>
      <c r="G115" s="138"/>
      <c r="H115" s="105">
        <v>35</v>
      </c>
      <c r="I115" s="109">
        <f t="shared" si="11"/>
        <v>0</v>
      </c>
      <c r="J115" s="110" t="s">
        <v>211</v>
      </c>
      <c r="K115" s="138"/>
      <c r="L115" s="105">
        <v>10</v>
      </c>
      <c r="M115" s="109">
        <f t="shared" si="12"/>
        <v>0</v>
      </c>
    </row>
    <row r="116" spans="2:13" s="97" customFormat="1" x14ac:dyDescent="0.35">
      <c r="B116" s="125" t="s">
        <v>54</v>
      </c>
      <c r="C116" s="142"/>
      <c r="D116" s="126">
        <v>5</v>
      </c>
      <c r="E116" s="109">
        <f t="shared" si="10"/>
        <v>0</v>
      </c>
      <c r="F116" s="110" t="s">
        <v>188</v>
      </c>
      <c r="G116" s="138"/>
      <c r="H116" s="105">
        <v>20</v>
      </c>
      <c r="I116" s="109">
        <f t="shared" si="11"/>
        <v>0</v>
      </c>
      <c r="J116" s="110" t="s">
        <v>210</v>
      </c>
      <c r="K116" s="138"/>
      <c r="L116" s="105">
        <v>6</v>
      </c>
      <c r="M116" s="109">
        <f t="shared" si="12"/>
        <v>0</v>
      </c>
    </row>
    <row r="117" spans="2:13" s="97" customFormat="1" x14ac:dyDescent="0.35">
      <c r="B117" s="125" t="s">
        <v>51</v>
      </c>
      <c r="C117" s="142"/>
      <c r="D117" s="126">
        <v>15</v>
      </c>
      <c r="E117" s="109">
        <f t="shared" si="10"/>
        <v>0</v>
      </c>
      <c r="F117" s="110" t="s">
        <v>225</v>
      </c>
      <c r="G117" s="138"/>
      <c r="H117" s="105">
        <v>25</v>
      </c>
      <c r="I117" s="109">
        <f t="shared" si="11"/>
        <v>0</v>
      </c>
      <c r="J117" s="110" t="s">
        <v>285</v>
      </c>
      <c r="K117" s="138"/>
      <c r="L117" s="105">
        <v>5</v>
      </c>
      <c r="M117" s="109">
        <f t="shared" si="12"/>
        <v>0</v>
      </c>
    </row>
    <row r="118" spans="2:13" s="97" customFormat="1" x14ac:dyDescent="0.35">
      <c r="B118" s="125" t="s">
        <v>103</v>
      </c>
      <c r="C118" s="142"/>
      <c r="D118" s="126">
        <v>5</v>
      </c>
      <c r="E118" s="109">
        <f t="shared" si="10"/>
        <v>0</v>
      </c>
      <c r="F118" s="110" t="s">
        <v>163</v>
      </c>
      <c r="G118" s="138"/>
      <c r="H118" s="105">
        <v>2</v>
      </c>
      <c r="I118" s="109">
        <f t="shared" si="11"/>
        <v>0</v>
      </c>
      <c r="J118" s="110" t="s">
        <v>120</v>
      </c>
      <c r="K118" s="138"/>
      <c r="L118" s="105">
        <v>40</v>
      </c>
      <c r="M118" s="109">
        <f t="shared" si="12"/>
        <v>0</v>
      </c>
    </row>
    <row r="119" spans="2:13" s="97" customFormat="1" x14ac:dyDescent="0.35">
      <c r="B119" s="125" t="s">
        <v>171</v>
      </c>
      <c r="C119" s="142"/>
      <c r="D119" s="126">
        <v>20</v>
      </c>
      <c r="E119" s="109">
        <f t="shared" si="10"/>
        <v>0</v>
      </c>
      <c r="F119" s="110" t="s">
        <v>215</v>
      </c>
      <c r="G119" s="138"/>
      <c r="H119" s="105">
        <v>5</v>
      </c>
      <c r="I119" s="109">
        <f t="shared" si="11"/>
        <v>0</v>
      </c>
      <c r="J119" s="110" t="s">
        <v>82</v>
      </c>
      <c r="K119" s="138"/>
      <c r="L119" s="105">
        <v>10</v>
      </c>
      <c r="M119" s="109">
        <f t="shared" si="12"/>
        <v>0</v>
      </c>
    </row>
    <row r="120" spans="2:13" s="97" customFormat="1" x14ac:dyDescent="0.35">
      <c r="B120" s="125" t="s">
        <v>104</v>
      </c>
      <c r="C120" s="142"/>
      <c r="D120" s="126">
        <v>30</v>
      </c>
      <c r="E120" s="109">
        <f t="shared" si="10"/>
        <v>0</v>
      </c>
      <c r="F120" s="110" t="s">
        <v>170</v>
      </c>
      <c r="G120" s="138"/>
      <c r="H120" s="105">
        <v>10</v>
      </c>
      <c r="I120" s="109">
        <f t="shared" si="11"/>
        <v>0</v>
      </c>
      <c r="J120" s="110" t="s">
        <v>209</v>
      </c>
      <c r="K120" s="138"/>
      <c r="L120" s="105">
        <v>40</v>
      </c>
      <c r="M120" s="109">
        <f t="shared" si="12"/>
        <v>0</v>
      </c>
    </row>
    <row r="121" spans="2:13" s="97" customFormat="1" x14ac:dyDescent="0.35">
      <c r="B121" s="125" t="s">
        <v>70</v>
      </c>
      <c r="C121" s="142"/>
      <c r="D121" s="126">
        <v>35</v>
      </c>
      <c r="E121" s="109">
        <f t="shared" si="10"/>
        <v>0</v>
      </c>
      <c r="F121" s="110" t="s">
        <v>38</v>
      </c>
      <c r="G121" s="138"/>
      <c r="H121" s="105">
        <v>5</v>
      </c>
      <c r="I121" s="109">
        <f t="shared" si="11"/>
        <v>0</v>
      </c>
      <c r="J121" s="110" t="s">
        <v>122</v>
      </c>
      <c r="K121" s="138"/>
      <c r="L121" s="105">
        <v>100</v>
      </c>
      <c r="M121" s="109">
        <f t="shared" si="12"/>
        <v>0</v>
      </c>
    </row>
    <row r="122" spans="2:13" s="97" customFormat="1" x14ac:dyDescent="0.35">
      <c r="B122" s="125" t="s">
        <v>105</v>
      </c>
      <c r="C122" s="142"/>
      <c r="D122" s="126">
        <v>25</v>
      </c>
      <c r="E122" s="109">
        <f t="shared" si="10"/>
        <v>0</v>
      </c>
      <c r="F122" s="110" t="s">
        <v>116</v>
      </c>
      <c r="G122" s="138"/>
      <c r="H122" s="105">
        <v>10</v>
      </c>
      <c r="I122" s="109">
        <f t="shared" si="11"/>
        <v>0</v>
      </c>
      <c r="J122" s="110" t="s">
        <v>121</v>
      </c>
      <c r="K122" s="138"/>
      <c r="L122" s="105">
        <v>10</v>
      </c>
      <c r="M122" s="109">
        <f t="shared" si="12"/>
        <v>0</v>
      </c>
    </row>
    <row r="123" spans="2:13" s="97" customFormat="1" x14ac:dyDescent="0.35">
      <c r="B123" s="125" t="s">
        <v>106</v>
      </c>
      <c r="C123" s="142"/>
      <c r="D123" s="126">
        <v>5</v>
      </c>
      <c r="E123" s="109">
        <f t="shared" si="10"/>
        <v>0</v>
      </c>
      <c r="F123" s="110" t="s">
        <v>230</v>
      </c>
      <c r="G123" s="138"/>
      <c r="H123" s="105">
        <v>10</v>
      </c>
      <c r="I123" s="109">
        <f t="shared" si="11"/>
        <v>0</v>
      </c>
      <c r="J123" s="110" t="s">
        <v>216</v>
      </c>
      <c r="K123" s="138"/>
      <c r="L123" s="105">
        <v>10</v>
      </c>
      <c r="M123" s="109">
        <f t="shared" si="12"/>
        <v>0</v>
      </c>
    </row>
    <row r="124" spans="2:13" s="97" customFormat="1" x14ac:dyDescent="0.35">
      <c r="B124" s="125" t="s">
        <v>173</v>
      </c>
      <c r="C124" s="142"/>
      <c r="D124" s="126">
        <v>5</v>
      </c>
      <c r="E124" s="109">
        <f t="shared" si="10"/>
        <v>0</v>
      </c>
      <c r="F124" s="110" t="s">
        <v>42</v>
      </c>
      <c r="G124" s="138"/>
      <c r="H124" s="105">
        <v>5</v>
      </c>
      <c r="I124" s="109">
        <f t="shared" si="11"/>
        <v>0</v>
      </c>
      <c r="J124" s="110" t="s">
        <v>286</v>
      </c>
      <c r="K124" s="139"/>
      <c r="L124" s="111">
        <v>2</v>
      </c>
      <c r="M124" s="109">
        <f t="shared" si="12"/>
        <v>0</v>
      </c>
    </row>
    <row r="125" spans="2:13" s="97" customFormat="1" x14ac:dyDescent="0.35">
      <c r="B125" s="125" t="s">
        <v>39</v>
      </c>
      <c r="C125" s="142"/>
      <c r="D125" s="126">
        <v>10</v>
      </c>
      <c r="E125" s="109">
        <f t="shared" si="10"/>
        <v>0</v>
      </c>
      <c r="F125" s="110" t="s">
        <v>168</v>
      </c>
      <c r="G125" s="138"/>
      <c r="H125" s="105">
        <v>5</v>
      </c>
      <c r="I125" s="109">
        <f t="shared" si="11"/>
        <v>0</v>
      </c>
      <c r="J125" s="110" t="s">
        <v>150</v>
      </c>
      <c r="K125" s="138"/>
      <c r="L125" s="105">
        <v>35</v>
      </c>
      <c r="M125" s="109">
        <f t="shared" si="12"/>
        <v>0</v>
      </c>
    </row>
    <row r="126" spans="2:13" s="97" customFormat="1" x14ac:dyDescent="0.35">
      <c r="B126" s="125" t="s">
        <v>64</v>
      </c>
      <c r="C126" s="142"/>
      <c r="D126" s="126">
        <v>5</v>
      </c>
      <c r="E126" s="109">
        <f t="shared" si="10"/>
        <v>0</v>
      </c>
      <c r="F126" s="130" t="s">
        <v>222</v>
      </c>
      <c r="G126" s="145"/>
      <c r="H126" s="111">
        <v>40</v>
      </c>
      <c r="I126" s="109">
        <f t="shared" si="11"/>
        <v>0</v>
      </c>
      <c r="J126" s="110" t="s">
        <v>217</v>
      </c>
      <c r="K126" s="138"/>
      <c r="L126" s="105">
        <v>25</v>
      </c>
      <c r="M126" s="109">
        <f t="shared" si="12"/>
        <v>0</v>
      </c>
    </row>
    <row r="127" spans="2:13" s="97" customFormat="1" x14ac:dyDescent="0.35">
      <c r="B127" s="125" t="s">
        <v>176</v>
      </c>
      <c r="C127" s="142"/>
      <c r="D127" s="126">
        <v>10</v>
      </c>
      <c r="E127" s="109">
        <f t="shared" si="10"/>
        <v>0</v>
      </c>
      <c r="F127" s="110" t="s">
        <v>123</v>
      </c>
      <c r="G127" s="139"/>
      <c r="H127" s="111">
        <v>25</v>
      </c>
      <c r="I127" s="109">
        <f t="shared" si="11"/>
        <v>0</v>
      </c>
      <c r="J127" s="110" t="s">
        <v>287</v>
      </c>
      <c r="K127" s="138"/>
      <c r="L127" s="105">
        <v>20</v>
      </c>
      <c r="M127" s="109">
        <f t="shared" si="12"/>
        <v>0</v>
      </c>
    </row>
    <row r="128" spans="2:13" s="97" customFormat="1" x14ac:dyDescent="0.35">
      <c r="B128" s="125" t="s">
        <v>42</v>
      </c>
      <c r="C128" s="142"/>
      <c r="D128" s="126">
        <v>5</v>
      </c>
      <c r="E128" s="109">
        <f t="shared" si="10"/>
        <v>0</v>
      </c>
      <c r="F128" s="110" t="s">
        <v>66</v>
      </c>
      <c r="G128" s="139"/>
      <c r="H128" s="111">
        <v>15</v>
      </c>
      <c r="I128" s="109">
        <f t="shared" si="11"/>
        <v>0</v>
      </c>
      <c r="J128" s="110" t="s">
        <v>208</v>
      </c>
      <c r="K128" s="138"/>
      <c r="L128" s="105">
        <v>15</v>
      </c>
      <c r="M128" s="109">
        <f t="shared" si="12"/>
        <v>0</v>
      </c>
    </row>
    <row r="129" spans="2:13" s="97" customFormat="1" x14ac:dyDescent="0.35">
      <c r="B129" s="125" t="s">
        <v>168</v>
      </c>
      <c r="C129" s="142"/>
      <c r="D129" s="126">
        <v>5</v>
      </c>
      <c r="E129" s="109">
        <f t="shared" si="10"/>
        <v>0</v>
      </c>
      <c r="F129" s="110" t="s">
        <v>214</v>
      </c>
      <c r="G129" s="139"/>
      <c r="H129" s="111">
        <v>6</v>
      </c>
      <c r="I129" s="109">
        <f t="shared" si="11"/>
        <v>0</v>
      </c>
      <c r="J129" s="110" t="s">
        <v>166</v>
      </c>
      <c r="K129" s="138"/>
      <c r="L129" s="105">
        <v>5</v>
      </c>
      <c r="M129" s="109">
        <f t="shared" si="12"/>
        <v>0</v>
      </c>
    </row>
    <row r="130" spans="2:13" s="97" customFormat="1" x14ac:dyDescent="0.35">
      <c r="B130" s="125" t="s">
        <v>107</v>
      </c>
      <c r="C130" s="142"/>
      <c r="D130" s="126">
        <v>10</v>
      </c>
      <c r="E130" s="109">
        <f t="shared" si="10"/>
        <v>0</v>
      </c>
      <c r="F130" s="112" t="s">
        <v>117</v>
      </c>
      <c r="G130" s="139"/>
      <c r="H130" s="111">
        <v>3</v>
      </c>
      <c r="I130" s="109">
        <f t="shared" si="11"/>
        <v>0</v>
      </c>
      <c r="J130" s="112" t="s">
        <v>59</v>
      </c>
      <c r="K130" s="139"/>
      <c r="L130" s="111">
        <v>10</v>
      </c>
      <c r="M130" s="109">
        <f t="shared" si="12"/>
        <v>0</v>
      </c>
    </row>
    <row r="131" spans="2:13" s="97" customFormat="1" x14ac:dyDescent="0.35">
      <c r="B131" s="125" t="s">
        <v>165</v>
      </c>
      <c r="C131" s="142"/>
      <c r="D131" s="126">
        <v>5</v>
      </c>
      <c r="E131" s="109">
        <f t="shared" si="10"/>
        <v>0</v>
      </c>
      <c r="F131" s="110" t="s">
        <v>45</v>
      </c>
      <c r="G131" s="138"/>
      <c r="H131" s="105">
        <v>10</v>
      </c>
      <c r="I131" s="109">
        <f t="shared" si="11"/>
        <v>0</v>
      </c>
      <c r="J131" s="110" t="s">
        <v>125</v>
      </c>
      <c r="K131" s="139"/>
      <c r="L131" s="111">
        <v>5</v>
      </c>
      <c r="M131" s="109">
        <f t="shared" si="12"/>
        <v>0</v>
      </c>
    </row>
    <row r="132" spans="2:13" s="97" customFormat="1" x14ac:dyDescent="0.35">
      <c r="B132" s="125" t="s">
        <v>66</v>
      </c>
      <c r="C132" s="142"/>
      <c r="D132" s="131">
        <v>15</v>
      </c>
      <c r="E132" s="109">
        <f t="shared" si="10"/>
        <v>0</v>
      </c>
      <c r="F132" s="110" t="s">
        <v>118</v>
      </c>
      <c r="G132" s="139"/>
      <c r="H132" s="111">
        <v>10</v>
      </c>
      <c r="I132" s="109">
        <f t="shared" si="11"/>
        <v>0</v>
      </c>
      <c r="J132" s="110" t="s">
        <v>126</v>
      </c>
      <c r="K132" s="139"/>
      <c r="L132" s="111">
        <v>15</v>
      </c>
      <c r="M132" s="109">
        <f t="shared" si="12"/>
        <v>0</v>
      </c>
    </row>
    <row r="133" spans="2:13" s="97" customFormat="1" x14ac:dyDescent="0.35">
      <c r="B133" s="110" t="s">
        <v>45</v>
      </c>
      <c r="C133" s="142"/>
      <c r="D133" s="131">
        <v>10</v>
      </c>
      <c r="E133" s="109">
        <f t="shared" si="10"/>
        <v>0</v>
      </c>
      <c r="F133" s="110" t="s">
        <v>219</v>
      </c>
      <c r="G133" s="138"/>
      <c r="H133" s="105">
        <v>2</v>
      </c>
      <c r="I133" s="109">
        <f t="shared" si="11"/>
        <v>0</v>
      </c>
      <c r="J133" s="110" t="s">
        <v>221</v>
      </c>
      <c r="K133" s="139"/>
      <c r="L133" s="111">
        <v>15</v>
      </c>
      <c r="M133" s="109">
        <f t="shared" si="12"/>
        <v>0</v>
      </c>
    </row>
    <row r="134" spans="2:13" s="97" customFormat="1" x14ac:dyDescent="0.35">
      <c r="B134" s="125" t="s">
        <v>109</v>
      </c>
      <c r="C134" s="142"/>
      <c r="D134" s="126">
        <v>60</v>
      </c>
      <c r="E134" s="109">
        <f t="shared" si="10"/>
        <v>0</v>
      </c>
      <c r="F134" s="110" t="s">
        <v>124</v>
      </c>
      <c r="G134" s="138"/>
      <c r="H134" s="105">
        <v>15</v>
      </c>
      <c r="I134" s="109">
        <f t="shared" si="11"/>
        <v>0</v>
      </c>
      <c r="J134" s="110" t="s">
        <v>127</v>
      </c>
      <c r="K134" s="138"/>
      <c r="L134" s="105">
        <v>50</v>
      </c>
      <c r="M134" s="109">
        <f t="shared" si="12"/>
        <v>0</v>
      </c>
    </row>
    <row r="135" spans="2:13" s="97" customFormat="1" ht="15" thickBot="1" x14ac:dyDescent="0.4">
      <c r="B135" s="132" t="s">
        <v>238</v>
      </c>
      <c r="C135" s="144"/>
      <c r="D135" s="131">
        <v>5</v>
      </c>
      <c r="E135" s="109">
        <f t="shared" si="10"/>
        <v>0</v>
      </c>
      <c r="F135" s="130" t="s">
        <v>238</v>
      </c>
      <c r="G135" s="145"/>
      <c r="H135" s="111">
        <v>5</v>
      </c>
      <c r="I135" s="109">
        <f t="shared" si="11"/>
        <v>0</v>
      </c>
      <c r="J135" s="110" t="s">
        <v>238</v>
      </c>
      <c r="K135" s="138"/>
      <c r="L135" s="105">
        <v>5</v>
      </c>
      <c r="M135" s="109">
        <f t="shared" si="12"/>
        <v>0</v>
      </c>
    </row>
    <row r="136" spans="2:13" s="97" customFormat="1" ht="15" thickBot="1" x14ac:dyDescent="0.4">
      <c r="B136" s="244" t="s">
        <v>94</v>
      </c>
      <c r="C136" s="245"/>
      <c r="D136" s="246"/>
      <c r="E136" s="133">
        <f>SUM(E76:E135)</f>
        <v>0</v>
      </c>
      <c r="F136" s="244" t="s">
        <v>94</v>
      </c>
      <c r="G136" s="245"/>
      <c r="H136" s="246"/>
      <c r="I136" s="116">
        <f>SUM(I76:I135)</f>
        <v>0</v>
      </c>
      <c r="J136" s="244" t="s">
        <v>94</v>
      </c>
      <c r="K136" s="245"/>
      <c r="L136" s="246"/>
      <c r="M136" s="116">
        <f>SUM(M76:M135)</f>
        <v>0</v>
      </c>
    </row>
    <row r="137" spans="2:13" s="97" customFormat="1" ht="15" thickBot="1" x14ac:dyDescent="0.4">
      <c r="D137" s="98"/>
      <c r="E137" s="98"/>
      <c r="I137" s="98"/>
      <c r="J137" s="244" t="s">
        <v>128</v>
      </c>
      <c r="K137" s="245"/>
      <c r="L137" s="246"/>
      <c r="M137" s="133">
        <f>+M68+E136+I136+M136</f>
        <v>0</v>
      </c>
    </row>
    <row r="138" spans="2:13" s="97" customFormat="1" x14ac:dyDescent="0.35">
      <c r="D138" s="98"/>
      <c r="E138" s="98"/>
      <c r="I138" s="98"/>
      <c r="M138" s="98"/>
    </row>
  </sheetData>
  <sheetProtection algorithmName="SHA-512" hashValue="L/SVy5HfFzqC2lNVxwg9GqML60PJpsxQNQPbH9mX1R8EUdifCg9QNHclhcek9C58K1V2bNM5qtjcL6IUNxWYXQ==" saltValue="aTtwbOINTAn3Xhen6zpTTw==" spinCount="100000" sheet="1" objects="1" scenarios="1"/>
  <mergeCells count="25">
    <mergeCell ref="C2:F2"/>
    <mergeCell ref="J137:L137"/>
    <mergeCell ref="B106:E106"/>
    <mergeCell ref="F106:I106"/>
    <mergeCell ref="J106:M106"/>
    <mergeCell ref="F136:H136"/>
    <mergeCell ref="B136:D136"/>
    <mergeCell ref="B67:D67"/>
    <mergeCell ref="F43:I43"/>
    <mergeCell ref="B43:E43"/>
    <mergeCell ref="F6:I6"/>
    <mergeCell ref="B6:E6"/>
    <mergeCell ref="F67:H67"/>
    <mergeCell ref="J6:M6"/>
    <mergeCell ref="J75:M75"/>
    <mergeCell ref="F75:I75"/>
    <mergeCell ref="B75:E75"/>
    <mergeCell ref="J136:L136"/>
    <mergeCell ref="C3:F3"/>
    <mergeCell ref="J27:M27"/>
    <mergeCell ref="J68:L68"/>
    <mergeCell ref="J47:M47"/>
    <mergeCell ref="J67:L67"/>
    <mergeCell ref="C72:F72"/>
    <mergeCell ref="C71:F71"/>
  </mergeCells>
  <phoneticPr fontId="8" type="noConversion"/>
  <printOptions horizontalCentered="1" verticalCentered="1"/>
  <pageMargins left="0" right="0" top="0" bottom="0" header="0" footer="0"/>
  <pageSetup paperSize="9" scale="81" fitToWidth="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Inquiry Form</vt:lpstr>
      <vt:lpstr>Survey List</vt:lpstr>
      <vt:lpstr>'Survey List'!Print_Area</vt:lpstr>
    </vt:vector>
  </TitlesOfParts>
  <Company>Sizani Timber Trading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 Venter</dc:creator>
  <cp:lastModifiedBy>Richard</cp:lastModifiedBy>
  <cp:lastPrinted>2018-01-16T11:02:46Z</cp:lastPrinted>
  <dcterms:created xsi:type="dcterms:W3CDTF">2010-08-11T06:05:00Z</dcterms:created>
  <dcterms:modified xsi:type="dcterms:W3CDTF">2020-10-19T06:29:42Z</dcterms:modified>
</cp:coreProperties>
</file>